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ORÇAMENTO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<sst xmlns="http://schemas.openxmlformats.org/spreadsheetml/2006/main" count="136" uniqueCount="87">
  <si>
    <t>ORÇAMENTO DE SERVIÇOS E MATERIAIS</t>
  </si>
  <si>
    <t>DATA-BASE:</t>
  </si>
  <si>
    <t>Obra –  Galeria de Águas Pluviais</t>
  </si>
  <si>
    <r>
      <t xml:space="preserve">Proprietário –  </t>
    </r>
    <r>
      <rPr>
        <b/>
        <sz val="12"/>
        <rFont val="Times New Roman"/>
        <family val="1"/>
      </rPr>
      <t>PREFEITURA MUNICIPAL DE PINHAL DA SERRA</t>
    </r>
  </si>
  <si>
    <t>Local –  Ruas diversas do perímetro urbano de Pinhal da Serra/RS</t>
  </si>
  <si>
    <t>Item</t>
  </si>
  <si>
    <t>Código</t>
  </si>
  <si>
    <t>Serviços</t>
  </si>
  <si>
    <t>Unid.</t>
  </si>
  <si>
    <t>Quant.</t>
  </si>
  <si>
    <t>Unitário</t>
  </si>
  <si>
    <t>Total</t>
  </si>
  <si>
    <t>MOB</t>
  </si>
  <si>
    <t>Material</t>
  </si>
  <si>
    <t>Equipam.</t>
  </si>
  <si>
    <t>1.0</t>
  </si>
  <si>
    <t>RUA NATALINO GIORDANO</t>
  </si>
  <si>
    <t>1.1</t>
  </si>
  <si>
    <t>Locação e nivelamento de redes de água ou esgoto, inclusive topógrafo</t>
  </si>
  <si>
    <t>m</t>
  </si>
  <si>
    <t>1.2</t>
  </si>
  <si>
    <t>73962/004</t>
  </si>
  <si>
    <t>Escavação de vala não-escorada em material de 1ª cat com profundidade de 1,5 até 3m c/ retroescavaderia 75HP s/ esgotamento</t>
  </si>
  <si>
    <t>m³</t>
  </si>
  <si>
    <t>1.3</t>
  </si>
  <si>
    <t>73964/001</t>
  </si>
  <si>
    <t>Reaterro de vala/cava compactada a maco em camadas de 20cm</t>
  </si>
  <si>
    <t>1.4</t>
  </si>
  <si>
    <t>74204/001</t>
  </si>
  <si>
    <t>Transporte de material bota-fora DMT = 6,00km</t>
  </si>
  <si>
    <t>1.5</t>
  </si>
  <si>
    <t>131-DAER</t>
  </si>
  <si>
    <t>Espalhamento de bota fora</t>
  </si>
  <si>
    <t>1.6</t>
  </si>
  <si>
    <t>73877/001</t>
  </si>
  <si>
    <t>Escoramento de valas</t>
  </si>
  <si>
    <t>1.7</t>
  </si>
  <si>
    <t>74006/001</t>
  </si>
  <si>
    <t>Compactação de valas, manualmente, sem controle de GC (fundo das valas)</t>
  </si>
  <si>
    <t>1.8</t>
  </si>
  <si>
    <t>74206/001</t>
  </si>
  <si>
    <t>Caixa coletora, 1,20x1,20x1,50m, c/ fundo e tampa de concreto e paredes em alvenaria</t>
  </si>
  <si>
    <t>unid</t>
  </si>
  <si>
    <t>1.9</t>
  </si>
  <si>
    <t>2144-DAER</t>
  </si>
  <si>
    <t>Emboque boca de lobo ou sarjeta</t>
  </si>
  <si>
    <t>1.10</t>
  </si>
  <si>
    <t>Tubo concreto armado classe PA2 PB NBR-8890 DN 600mm p/ águas pluviais</t>
  </si>
  <si>
    <t>1.11</t>
  </si>
  <si>
    <t>Assentamento de tubos de concreto D=600mm, simples ou armado, junta em argamassa 1:3 cimento:areia</t>
  </si>
  <si>
    <t>1.12</t>
  </si>
  <si>
    <t>74212/001</t>
  </si>
  <si>
    <t>Poço de visita em alvenaria p/ rede pluvial, D=0,60m - prof 1,60m</t>
  </si>
  <si>
    <t>4.0</t>
  </si>
  <si>
    <t>AV. LUIZ PESSOA DA SILVA NETO (da Ponte até o asfalto existente)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</si>
  <si>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</si>
  <si>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</si>
  <si>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</si>
  <si>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</si>
  <si>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</si>
  <si>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</si>
  <si>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</si>
  <si>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</si>
  <si>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</si>
  <si>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</si>
  <si>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Tubo concreto armado classe PA2 PB NBR-8890 DN 800mm p/ águas pluviais</t>
  </si>
  <si>
    <t>4.11</t>
  </si>
  <si>
    <t>Assentamento de tubos de concreto D=800mm, simples ou armado, junta em argamassa 1:3 cimento:areia</t>
  </si>
  <si>
    <t>4.12</t>
  </si>
  <si>
    <t>Poço de visita em alvenaria p/ rede pluvial, D=0,80m - prof 2,00m</t>
  </si>
  <si>
    <t>TOTAL GERAL</t>
  </si>
  <si>
    <t>PREFEITURA MUNICIPAL DE PINHAL DA SERRA/RS</t>
  </si>
  <si>
    <t>CRONOGRAMA FÍSICO-FINANCEIRO</t>
  </si>
  <si>
    <r>
      <t xml:space="preserve">Local: </t>
    </r>
    <r>
      <rPr>
        <b/>
        <sz val="10"/>
        <color indexed="12"/>
        <rFont val="Arial"/>
        <family val="2"/>
      </rPr>
      <t>Perímetro urbano Pinhal da Serra/RS</t>
    </r>
  </si>
  <si>
    <t>ITEM</t>
  </si>
  <si>
    <t>DISCRIMINAÇÃO</t>
  </si>
  <si>
    <t>R$ %</t>
  </si>
  <si>
    <t>R$</t>
  </si>
  <si>
    <t>%</t>
  </si>
  <si>
    <t>Prefeito Municipal</t>
  </si>
  <si>
    <t>Engenheiro Civil</t>
  </si>
  <si>
    <t xml:space="preserve">CREA/RS </t>
  </si>
  <si>
    <r>
      <t xml:space="preserve">Obra: </t>
    </r>
    <r>
      <rPr>
        <b/>
        <sz val="10"/>
        <color indexed="12"/>
        <rFont val="Arial"/>
        <family val="2"/>
      </rPr>
      <t>GALERIAS PLUVIAIS</t>
    </r>
  </si>
  <si>
    <t>Pinhal da Serra, Julho de 2011.</t>
  </si>
  <si>
    <t>_______________________                                                          ______________________</t>
  </si>
  <si>
    <t>José Fernando kuhn Adames                                                                     Ivandro Birck</t>
  </si>
  <si>
    <t>Eng. Civil CREA-RS 70952                                                                     Prefeito Municipal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</si>
</sst>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\-??_);_(@_)"/>
    <numFmt numFmtId="168" formatCode="dd\-mmm\-yy"/>
    <numFmt numFmtId="169" formatCode="&quot;R$&quot;#,##0.00_);\(&quot;R$&quot;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 applyFill="1" applyBorder="1">
      <alignment/>
      <protection/>
    </xf>
    <xf numFmtId="0" fontId="8" fillId="0" borderId="10" xfId="54" applyFont="1" applyFill="1" applyBorder="1">
      <alignment/>
      <protection/>
    </xf>
    <xf numFmtId="4" fontId="8" fillId="0" borderId="10" xfId="54" applyNumberFormat="1" applyFont="1" applyFill="1" applyBorder="1" applyAlignment="1">
      <alignment horizontal="right"/>
      <protection/>
    </xf>
    <xf numFmtId="4" fontId="8" fillId="0" borderId="10" xfId="54" applyNumberFormat="1" applyFont="1" applyFill="1" applyBorder="1">
      <alignment/>
      <protection/>
    </xf>
    <xf numFmtId="4" fontId="8" fillId="0" borderId="11" xfId="54" applyNumberFormat="1" applyFont="1" applyFill="1" applyBorder="1">
      <alignment/>
      <protection/>
    </xf>
    <xf numFmtId="0" fontId="7" fillId="0" borderId="10" xfId="54" applyFont="1" applyFill="1" applyBorder="1">
      <alignment/>
      <protection/>
    </xf>
    <xf numFmtId="0" fontId="7" fillId="0" borderId="10" xfId="54" applyFont="1" applyFill="1" applyBorder="1" applyAlignment="1">
      <alignment horizontal="center"/>
      <protection/>
    </xf>
    <xf numFmtId="4" fontId="7" fillId="0" borderId="10" xfId="54" applyNumberFormat="1" applyFont="1" applyFill="1" applyBorder="1" applyAlignment="1">
      <alignment horizontal="right"/>
      <protection/>
    </xf>
    <xf numFmtId="49" fontId="8" fillId="0" borderId="12" xfId="54" applyNumberFormat="1" applyFont="1" applyFill="1" applyBorder="1">
      <alignment/>
      <protection/>
    </xf>
    <xf numFmtId="0" fontId="8" fillId="0" borderId="13" xfId="54" applyFont="1" applyFill="1" applyBorder="1">
      <alignment/>
      <protection/>
    </xf>
    <xf numFmtId="0" fontId="8" fillId="0" borderId="13" xfId="54" applyFont="1" applyFill="1" applyBorder="1" applyAlignment="1">
      <alignment horizontal="center"/>
      <protection/>
    </xf>
    <xf numFmtId="4" fontId="8" fillId="0" borderId="13" xfId="68" applyNumberFormat="1" applyFont="1" applyFill="1" applyBorder="1" applyAlignment="1" applyProtection="1">
      <alignment horizontal="right"/>
      <protection/>
    </xf>
    <xf numFmtId="4" fontId="8" fillId="0" borderId="13" xfId="54" applyNumberFormat="1" applyFont="1" applyFill="1" applyBorder="1">
      <alignment/>
      <protection/>
    </xf>
    <xf numFmtId="0" fontId="7" fillId="0" borderId="10" xfId="54" applyFont="1" applyFill="1" applyBorder="1" applyAlignment="1">
      <alignment horizontal="left"/>
      <protection/>
    </xf>
    <xf numFmtId="0" fontId="2" fillId="0" borderId="0" xfId="54" applyFill="1" applyBorder="1" applyAlignment="1">
      <alignment horizontal="left"/>
      <protection/>
    </xf>
    <xf numFmtId="0" fontId="7" fillId="0" borderId="10" xfId="54" applyFont="1" applyFill="1" applyBorder="1" applyAlignment="1">
      <alignment horizontal="left" vertical="center"/>
      <protection/>
    </xf>
    <xf numFmtId="49" fontId="8" fillId="0" borderId="12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" fontId="7" fillId="0" borderId="10" xfId="54" applyNumberFormat="1" applyFont="1" applyFill="1" applyBorder="1" applyAlignment="1">
      <alignment horizontal="right" vertical="center"/>
      <protection/>
    </xf>
    <xf numFmtId="4" fontId="7" fillId="0" borderId="10" xfId="68" applyNumberFormat="1" applyFont="1" applyFill="1" applyBorder="1" applyAlignment="1" applyProtection="1">
      <alignment horizontal="right"/>
      <protection/>
    </xf>
    <xf numFmtId="0" fontId="2" fillId="0" borderId="0" xfId="55">
      <alignment/>
      <protection/>
    </xf>
    <xf numFmtId="0" fontId="2" fillId="0" borderId="14" xfId="55" applyFill="1" applyBorder="1">
      <alignment/>
      <protection/>
    </xf>
    <xf numFmtId="0" fontId="4" fillId="0" borderId="15" xfId="55" applyFont="1" applyBorder="1">
      <alignment/>
      <protection/>
    </xf>
    <xf numFmtId="0" fontId="3" fillId="0" borderId="15" xfId="55" applyFont="1" applyFill="1" applyBorder="1">
      <alignment/>
      <protection/>
    </xf>
    <xf numFmtId="4" fontId="2" fillId="0" borderId="15" xfId="55" applyNumberFormat="1" applyFill="1" applyBorder="1">
      <alignment/>
      <protection/>
    </xf>
    <xf numFmtId="4" fontId="3" fillId="0" borderId="15" xfId="55" applyNumberFormat="1" applyFont="1" applyFill="1" applyBorder="1">
      <alignment/>
      <protection/>
    </xf>
    <xf numFmtId="4" fontId="3" fillId="0" borderId="16" xfId="55" applyNumberFormat="1" applyFont="1" applyFill="1" applyBorder="1">
      <alignment/>
      <protection/>
    </xf>
    <xf numFmtId="0" fontId="2" fillId="0" borderId="17" xfId="55" applyFill="1" applyBorder="1">
      <alignment/>
      <protection/>
    </xf>
    <xf numFmtId="0" fontId="5" fillId="0" borderId="0" xfId="55" applyFont="1" applyBorder="1">
      <alignment/>
      <protection/>
    </xf>
    <xf numFmtId="0" fontId="3" fillId="0" borderId="0" xfId="55" applyFont="1" applyFill="1" applyBorder="1">
      <alignment/>
      <protection/>
    </xf>
    <xf numFmtId="4" fontId="3" fillId="0" borderId="18" xfId="55" applyNumberFormat="1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2" fillId="0" borderId="19" xfId="55" applyFill="1" applyBorder="1">
      <alignment/>
      <protection/>
    </xf>
    <xf numFmtId="0" fontId="5" fillId="0" borderId="20" xfId="55" applyFont="1" applyBorder="1">
      <alignment/>
      <protection/>
    </xf>
    <xf numFmtId="0" fontId="2" fillId="0" borderId="20" xfId="55" applyFill="1" applyBorder="1">
      <alignment/>
      <protection/>
    </xf>
    <xf numFmtId="4" fontId="2" fillId="0" borderId="20" xfId="55" applyNumberFormat="1" applyFill="1" applyBorder="1" applyAlignment="1">
      <alignment horizontal="center"/>
      <protection/>
    </xf>
    <xf numFmtId="4" fontId="3" fillId="0" borderId="20" xfId="55" applyNumberFormat="1" applyFont="1" applyFill="1" applyBorder="1">
      <alignment/>
      <protection/>
    </xf>
    <xf numFmtId="4" fontId="2" fillId="0" borderId="20" xfId="55" applyNumberFormat="1" applyFill="1" applyBorder="1">
      <alignment/>
      <protection/>
    </xf>
    <xf numFmtId="4" fontId="3" fillId="0" borderId="21" xfId="55" applyNumberFormat="1" applyFont="1" applyFill="1" applyBorder="1">
      <alignment/>
      <protection/>
    </xf>
    <xf numFmtId="0" fontId="7" fillId="0" borderId="0" xfId="55" applyFont="1" applyFill="1" applyBorder="1">
      <alignment/>
      <protection/>
    </xf>
    <xf numFmtId="4" fontId="7" fillId="0" borderId="0" xfId="55" applyNumberFormat="1" applyFont="1" applyFill="1" applyBorder="1" applyAlignment="1">
      <alignment horizontal="right"/>
      <protection/>
    </xf>
    <xf numFmtId="4" fontId="8" fillId="0" borderId="0" xfId="55" applyNumberFormat="1" applyFont="1" applyFill="1" applyBorder="1">
      <alignment/>
      <protection/>
    </xf>
    <xf numFmtId="4" fontId="7" fillId="0" borderId="0" xfId="55" applyNumberFormat="1" applyFont="1" applyFill="1" applyBorder="1">
      <alignment/>
      <protection/>
    </xf>
    <xf numFmtId="4" fontId="8" fillId="0" borderId="22" xfId="55" applyNumberFormat="1" applyFont="1" applyFill="1" applyBorder="1" applyAlignment="1">
      <alignment horizontal="center"/>
      <protection/>
    </xf>
    <xf numFmtId="4" fontId="8" fillId="0" borderId="23" xfId="55" applyNumberFormat="1" applyFont="1" applyFill="1" applyBorder="1" applyAlignment="1">
      <alignment horizontal="center"/>
      <protection/>
    </xf>
    <xf numFmtId="0" fontId="8" fillId="0" borderId="10" xfId="55" applyFont="1" applyFill="1" applyBorder="1">
      <alignment/>
      <protection/>
    </xf>
    <xf numFmtId="4" fontId="8" fillId="0" borderId="10" xfId="55" applyNumberFormat="1" applyFont="1" applyFill="1" applyBorder="1" applyAlignment="1">
      <alignment horizontal="right"/>
      <protection/>
    </xf>
    <xf numFmtId="4" fontId="8" fillId="0" borderId="10" xfId="55" applyNumberFormat="1" applyFont="1" applyFill="1" applyBorder="1">
      <alignment/>
      <protection/>
    </xf>
    <xf numFmtId="4" fontId="8" fillId="0" borderId="11" xfId="55" applyNumberFormat="1" applyFont="1" applyFill="1" applyBorder="1">
      <alignment/>
      <protection/>
    </xf>
    <xf numFmtId="0" fontId="7" fillId="0" borderId="10" xfId="55" applyFont="1" applyFill="1" applyBorder="1">
      <alignment/>
      <protection/>
    </xf>
    <xf numFmtId="0" fontId="7" fillId="0" borderId="10" xfId="55" applyFont="1" applyFill="1" applyBorder="1" applyAlignment="1">
      <alignment horizontal="center"/>
      <protection/>
    </xf>
    <xf numFmtId="4" fontId="7" fillId="0" borderId="10" xfId="55" applyNumberFormat="1" applyFont="1" applyFill="1" applyBorder="1" applyAlignment="1">
      <alignment horizontal="right"/>
      <protection/>
    </xf>
    <xf numFmtId="4" fontId="7" fillId="0" borderId="10" xfId="55" applyNumberFormat="1" applyFont="1" applyFill="1" applyBorder="1">
      <alignment/>
      <protection/>
    </xf>
    <xf numFmtId="49" fontId="8" fillId="0" borderId="12" xfId="55" applyNumberFormat="1" applyFont="1" applyFill="1" applyBorder="1">
      <alignment/>
      <protection/>
    </xf>
    <xf numFmtId="0" fontId="8" fillId="0" borderId="13" xfId="55" applyFont="1" applyFill="1" applyBorder="1">
      <alignment/>
      <protection/>
    </xf>
    <xf numFmtId="0" fontId="8" fillId="0" borderId="13" xfId="55" applyFont="1" applyFill="1" applyBorder="1" applyAlignment="1">
      <alignment horizontal="center"/>
      <protection/>
    </xf>
    <xf numFmtId="4" fontId="8" fillId="0" borderId="13" xfId="69" applyNumberFormat="1" applyFont="1" applyFill="1" applyBorder="1" applyAlignment="1" applyProtection="1">
      <alignment horizontal="right"/>
      <protection/>
    </xf>
    <xf numFmtId="4" fontId="8" fillId="0" borderId="13" xfId="55" applyNumberFormat="1" applyFont="1" applyFill="1" applyBorder="1">
      <alignment/>
      <protection/>
    </xf>
    <xf numFmtId="4" fontId="8" fillId="0" borderId="13" xfId="55" applyNumberFormat="1" applyFont="1" applyFill="1" applyBorder="1" applyAlignment="1">
      <alignment horizontal="center"/>
      <protection/>
    </xf>
    <xf numFmtId="4" fontId="8" fillId="0" borderId="24" xfId="55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0" fontId="2" fillId="0" borderId="0" xfId="55" applyFill="1" applyBorder="1" applyAlignment="1">
      <alignment horizontal="left"/>
      <protection/>
    </xf>
    <xf numFmtId="0" fontId="7" fillId="0" borderId="10" xfId="55" applyFont="1" applyFill="1" applyBorder="1" applyAlignment="1">
      <alignment horizontal="left" vertical="center"/>
      <protection/>
    </xf>
    <xf numFmtId="0" fontId="2" fillId="0" borderId="15" xfId="55" applyFill="1" applyBorder="1">
      <alignment/>
      <protection/>
    </xf>
    <xf numFmtId="49" fontId="8" fillId="0" borderId="12" xfId="55" applyNumberFormat="1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17" fontId="2" fillId="0" borderId="15" xfId="55" applyNumberFormat="1" applyFont="1" applyFill="1" applyBorder="1" applyAlignment="1">
      <alignment horizontal="center"/>
      <protection/>
    </xf>
    <xf numFmtId="4" fontId="2" fillId="0" borderId="20" xfId="55" applyNumberFormat="1" applyFont="1" applyFill="1" applyBorder="1">
      <alignment/>
      <protection/>
    </xf>
    <xf numFmtId="4" fontId="3" fillId="0" borderId="0" xfId="55" applyNumberFormat="1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4" fontId="7" fillId="0" borderId="10" xfId="55" applyNumberFormat="1" applyFont="1" applyFill="1" applyBorder="1" applyAlignment="1">
      <alignment horizontal="right" vertical="center"/>
      <protection/>
    </xf>
    <xf numFmtId="4" fontId="7" fillId="0" borderId="10" xfId="55" applyNumberFormat="1" applyFont="1" applyFill="1" applyBorder="1" applyAlignment="1">
      <alignment vertical="center"/>
      <protection/>
    </xf>
    <xf numFmtId="4" fontId="7" fillId="0" borderId="11" xfId="55" applyNumberFormat="1" applyFont="1" applyFill="1" applyBorder="1" applyAlignment="1">
      <alignment vertical="center"/>
      <protection/>
    </xf>
    <xf numFmtId="4" fontId="7" fillId="0" borderId="10" xfId="69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2" fillId="0" borderId="0" xfId="51">
      <alignment/>
      <protection/>
    </xf>
    <xf numFmtId="0" fontId="9" fillId="0" borderId="25" xfId="51" applyFont="1" applyBorder="1" applyAlignment="1">
      <alignment horizontal="center"/>
      <protection/>
    </xf>
    <xf numFmtId="0" fontId="9" fillId="0" borderId="26" xfId="51" applyFont="1" applyBorder="1" applyAlignment="1">
      <alignment horizontal="center"/>
      <protection/>
    </xf>
    <xf numFmtId="0" fontId="10" fillId="0" borderId="25" xfId="51" applyFont="1" applyBorder="1" applyAlignment="1">
      <alignment horizontal="center"/>
      <protection/>
    </xf>
    <xf numFmtId="0" fontId="2" fillId="0" borderId="25" xfId="51" applyBorder="1" applyAlignment="1">
      <alignment horizontal="center"/>
      <protection/>
    </xf>
    <xf numFmtId="0" fontId="3" fillId="0" borderId="27" xfId="51" applyFont="1" applyBorder="1" applyAlignment="1">
      <alignment horizontal="center"/>
      <protection/>
    </xf>
    <xf numFmtId="0" fontId="9" fillId="0" borderId="28" xfId="51" applyFont="1" applyFill="1" applyBorder="1" applyAlignment="1">
      <alignment horizontal="center"/>
      <protection/>
    </xf>
    <xf numFmtId="4" fontId="2" fillId="33" borderId="29" xfId="51" applyNumberFormat="1" applyFill="1" applyBorder="1" applyAlignment="1">
      <alignment horizontal="center"/>
      <protection/>
    </xf>
    <xf numFmtId="0" fontId="9" fillId="0" borderId="30" xfId="51" applyFont="1" applyFill="1" applyBorder="1" applyAlignment="1">
      <alignment horizontal="center"/>
      <protection/>
    </xf>
    <xf numFmtId="10" fontId="2" fillId="34" borderId="31" xfId="51" applyNumberFormat="1" applyFill="1" applyBorder="1" applyAlignment="1">
      <alignment horizontal="center"/>
      <protection/>
    </xf>
    <xf numFmtId="0" fontId="9" fillId="0" borderId="0" xfId="51" applyFont="1" applyBorder="1">
      <alignment/>
      <protection/>
    </xf>
    <xf numFmtId="0" fontId="2" fillId="0" borderId="0" xfId="51" applyBorder="1" applyAlignment="1">
      <alignment horizontal="center"/>
      <protection/>
    </xf>
    <xf numFmtId="4" fontId="2" fillId="35" borderId="32" xfId="51" applyNumberFormat="1" applyFill="1" applyBorder="1" applyAlignment="1">
      <alignment horizontal="center"/>
      <protection/>
    </xf>
    <xf numFmtId="0" fontId="12" fillId="0" borderId="0" xfId="51" applyFont="1">
      <alignment/>
      <protection/>
    </xf>
    <xf numFmtId="10" fontId="2" fillId="35" borderId="31" xfId="51" applyNumberFormat="1" applyFill="1" applyBorder="1" applyAlignment="1">
      <alignment horizontal="center"/>
      <protection/>
    </xf>
    <xf numFmtId="0" fontId="2" fillId="0" borderId="33" xfId="51" applyBorder="1">
      <alignment/>
      <protection/>
    </xf>
    <xf numFmtId="0" fontId="2" fillId="0" borderId="33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Alignment="1">
      <alignment horizontal="center"/>
      <protection/>
    </xf>
    <xf numFmtId="4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4" fontId="8" fillId="0" borderId="22" xfId="55" applyNumberFormat="1" applyFont="1" applyFill="1" applyBorder="1" applyAlignment="1">
      <alignment horizontal="center" vertical="center"/>
      <protection/>
    </xf>
    <xf numFmtId="4" fontId="8" fillId="0" borderId="23" xfId="55" applyNumberFormat="1" applyFont="1" applyFill="1" applyBorder="1" applyAlignment="1">
      <alignment horizontal="center" vertical="center"/>
      <protection/>
    </xf>
    <xf numFmtId="0" fontId="9" fillId="0" borderId="28" xfId="51" applyFont="1" applyBorder="1" applyAlignment="1">
      <alignment horizontal="center"/>
      <protection/>
    </xf>
    <xf numFmtId="0" fontId="9" fillId="0" borderId="30" xfId="51" applyFont="1" applyBorder="1" applyAlignment="1">
      <alignment horizontal="center"/>
      <protection/>
    </xf>
    <xf numFmtId="0" fontId="10" fillId="0" borderId="27" xfId="51" applyFont="1" applyBorder="1" applyAlignment="1">
      <alignment horizontal="center"/>
      <protection/>
    </xf>
    <xf numFmtId="0" fontId="0" fillId="0" borderId="34" xfId="51" applyFont="1" applyBorder="1" applyAlignment="1">
      <alignment horizontal="center"/>
      <protection/>
    </xf>
    <xf numFmtId="0" fontId="2" fillId="0" borderId="25" xfId="51" applyFont="1" applyBorder="1" applyAlignment="1">
      <alignment horizontal="center"/>
      <protection/>
    </xf>
    <xf numFmtId="0" fontId="2" fillId="0" borderId="35" xfId="51" applyFont="1" applyBorder="1" applyAlignment="1">
      <alignment horizontal="center"/>
      <protection/>
    </xf>
    <xf numFmtId="0" fontId="0" fillId="0" borderId="34" xfId="51" applyFont="1" applyFill="1" applyBorder="1" applyAlignment="1">
      <alignment horizontal="center"/>
      <protection/>
    </xf>
    <xf numFmtId="0" fontId="0" fillId="0" borderId="25" xfId="51" applyFont="1" applyFill="1" applyBorder="1" applyAlignment="1">
      <alignment horizontal="center"/>
      <protection/>
    </xf>
    <xf numFmtId="0" fontId="0" fillId="0" borderId="35" xfId="51" applyFont="1" applyFill="1" applyBorder="1" applyAlignment="1">
      <alignment horizontal="center"/>
      <protection/>
    </xf>
    <xf numFmtId="0" fontId="3" fillId="0" borderId="27" xfId="51" applyFont="1" applyBorder="1" applyAlignment="1">
      <alignment horizontal="center"/>
      <protection/>
    </xf>
    <xf numFmtId="0" fontId="3" fillId="35" borderId="27" xfId="51" applyFont="1" applyFill="1" applyBorder="1" applyAlignment="1">
      <alignment horizontal="center"/>
      <protection/>
    </xf>
    <xf numFmtId="4" fontId="2" fillId="35" borderId="36" xfId="51" applyNumberFormat="1" applyFill="1" applyBorder="1" applyAlignment="1">
      <alignment horizontal="center"/>
      <protection/>
    </xf>
    <xf numFmtId="4" fontId="2" fillId="35" borderId="37" xfId="51" applyNumberFormat="1" applyFill="1" applyBorder="1" applyAlignment="1">
      <alignment horizontal="center"/>
      <protection/>
    </xf>
    <xf numFmtId="0" fontId="3" fillId="35" borderId="31" xfId="51" applyFont="1" applyFill="1" applyBorder="1" applyAlignment="1">
      <alignment horizontal="center"/>
      <protection/>
    </xf>
    <xf numFmtId="10" fontId="2" fillId="35" borderId="31" xfId="51" applyNumberFormat="1" applyFill="1" applyBorder="1" applyAlignment="1">
      <alignment horizontal="center"/>
      <protection/>
    </xf>
    <xf numFmtId="10" fontId="2" fillId="34" borderId="31" xfId="51" applyNumberFormat="1" applyFill="1" applyBorder="1" applyAlignment="1">
      <alignment horizontal="center"/>
      <protection/>
    </xf>
    <xf numFmtId="0" fontId="0" fillId="0" borderId="28" xfId="51" applyFont="1" applyFill="1" applyBorder="1" applyAlignment="1">
      <alignment horizontal="left"/>
      <protection/>
    </xf>
    <xf numFmtId="0" fontId="2" fillId="0" borderId="28" xfId="51" applyFont="1" applyFill="1" applyBorder="1" applyAlignment="1">
      <alignment horizontal="left"/>
      <protection/>
    </xf>
    <xf numFmtId="4" fontId="2" fillId="33" borderId="29" xfId="51" applyNumberFormat="1" applyFill="1" applyBorder="1" applyAlignment="1">
      <alignment horizontal="center"/>
      <protection/>
    </xf>
    <xf numFmtId="0" fontId="2" fillId="0" borderId="30" xfId="51" applyFont="1" applyFill="1" applyBorder="1" applyAlignment="1">
      <alignment horizontal="left"/>
      <protection/>
    </xf>
    <xf numFmtId="0" fontId="0" fillId="0" borderId="38" xfId="51" applyFont="1" applyBorder="1" applyAlignment="1">
      <alignment horizontal="center"/>
      <protection/>
    </xf>
    <xf numFmtId="0" fontId="2" fillId="0" borderId="38" xfId="51" applyBorder="1" applyAlignment="1">
      <alignment horizontal="center"/>
      <protection/>
    </xf>
    <xf numFmtId="0" fontId="2" fillId="0" borderId="0" xfId="51" applyAlignment="1">
      <alignment horizontal="center"/>
      <protection/>
    </xf>
    <xf numFmtId="0" fontId="0" fillId="0" borderId="0" xfId="51" applyFont="1" applyAlignment="1">
      <alignment horizontal="center"/>
      <protection/>
    </xf>
    <xf numFmtId="0" fontId="0" fillId="0" borderId="39" xfId="51" applyFont="1" applyFill="1" applyBorder="1" applyAlignment="1">
      <alignment horizontal="left" vertical="center" wrapText="1"/>
      <protection/>
    </xf>
    <xf numFmtId="0" fontId="0" fillId="0" borderId="40" xfId="51" applyFont="1" applyFill="1" applyBorder="1" applyAlignment="1">
      <alignment horizontal="left" vertical="center" wrapText="1"/>
      <protection/>
    </xf>
    <xf numFmtId="0" fontId="0" fillId="0" borderId="41" xfId="51" applyFont="1" applyFill="1" applyBorder="1" applyAlignment="1">
      <alignment horizontal="left" vertical="center" wrapText="1"/>
      <protection/>
    </xf>
    <xf numFmtId="0" fontId="0" fillId="0" borderId="42" xfId="51" applyFont="1" applyFill="1" applyBorder="1" applyAlignment="1">
      <alignment horizontal="left" vertical="center" wrapText="1"/>
      <protection/>
    </xf>
    <xf numFmtId="0" fontId="0" fillId="0" borderId="26" xfId="51" applyFont="1" applyFill="1" applyBorder="1" applyAlignment="1">
      <alignment horizontal="left" vertical="center" wrapText="1"/>
      <protection/>
    </xf>
    <xf numFmtId="0" fontId="0" fillId="0" borderId="43" xfId="51" applyFont="1" applyFill="1" applyBorder="1" applyAlignment="1">
      <alignment horizontal="left" vertical="center" wrapText="1"/>
      <protection/>
    </xf>
    <xf numFmtId="0" fontId="3" fillId="35" borderId="29" xfId="51" applyFont="1" applyFill="1" applyBorder="1" applyAlignment="1">
      <alignment horizont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2 2" xfId="51"/>
    <cellStyle name="Normal 2 3" xfId="52"/>
    <cellStyle name="Normal 2 4" xfId="53"/>
    <cellStyle name="Normal 3" xfId="54"/>
    <cellStyle name="Normal 4" xfId="55"/>
    <cellStyle name="Nota" xfId="56"/>
    <cellStyle name="Percent" xfId="57"/>
    <cellStyle name="Saída" xfId="58"/>
    <cellStyle name="Comma" xfId="59"/>
    <cellStyle name="Comma [0]" xfId="60"/>
    <cellStyle name="Separador de milhares 2" xfId="61"/>
    <cellStyle name="Separador de milhares 2 2" xfId="62"/>
    <cellStyle name="Separador de milhares 2 2 2" xfId="63"/>
    <cellStyle name="Separador de milhares 2 2 3" xfId="64"/>
    <cellStyle name="Separador de milhares 2 2 4" xfId="65"/>
    <cellStyle name="Separador de milhares 2 3" xfId="66"/>
    <cellStyle name="Separador de milhares 2 4" xfId="67"/>
    <cellStyle name="Separador de milhares 3" xfId="68"/>
    <cellStyle name="Separador de milhares 4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31">
      <selection activeCell="K36" sqref="K36"/>
    </sheetView>
  </sheetViews>
  <sheetFormatPr defaultColWidth="9.140625" defaultRowHeight="15"/>
  <cols>
    <col min="1" max="1" width="0.2890625" style="0" customWidth="1"/>
    <col min="2" max="2" width="5.00390625" style="0" customWidth="1"/>
    <col min="3" max="3" width="10.28125" style="0" customWidth="1"/>
    <col min="4" max="4" width="69.00390625" style="0" customWidth="1"/>
    <col min="10" max="10" width="11.00390625" style="0" customWidth="1"/>
    <col min="12" max="12" width="14.421875" style="0" customWidth="1"/>
    <col min="13" max="13" width="13.140625" style="0" customWidth="1"/>
  </cols>
  <sheetData>
    <row r="1" spans="1:13" ht="25.5">
      <c r="A1" s="23"/>
      <c r="B1" s="24"/>
      <c r="C1" s="67"/>
      <c r="D1" s="25" t="s">
        <v>0</v>
      </c>
      <c r="E1" s="26"/>
      <c r="F1" s="26"/>
      <c r="G1" s="26"/>
      <c r="H1" s="27"/>
      <c r="I1" s="28"/>
      <c r="J1" s="27" t="s">
        <v>1</v>
      </c>
      <c r="K1" s="70">
        <v>40544</v>
      </c>
      <c r="L1" s="27"/>
      <c r="M1" s="29"/>
    </row>
    <row r="2" spans="1:13" ht="15.75">
      <c r="A2" s="23"/>
      <c r="B2" s="30"/>
      <c r="C2" s="23"/>
      <c r="D2" s="31"/>
      <c r="E2" s="32"/>
      <c r="F2" s="32"/>
      <c r="G2" s="32"/>
      <c r="H2" s="23"/>
      <c r="I2" s="23"/>
      <c r="J2" s="23"/>
      <c r="K2" s="23"/>
      <c r="L2" s="23"/>
      <c r="M2" s="33"/>
    </row>
    <row r="3" spans="1:13" ht="15.75">
      <c r="A3" s="23"/>
      <c r="B3" s="30"/>
      <c r="C3" s="23"/>
      <c r="D3" s="31" t="s">
        <v>2</v>
      </c>
      <c r="E3" s="23"/>
      <c r="F3" s="23"/>
      <c r="G3" s="23"/>
      <c r="H3" s="23"/>
      <c r="I3" s="23"/>
      <c r="J3" s="23"/>
      <c r="K3" s="23"/>
      <c r="L3" s="23"/>
      <c r="M3" s="33"/>
    </row>
    <row r="4" spans="1:13" ht="15.75">
      <c r="A4" s="23"/>
      <c r="B4" s="30"/>
      <c r="C4" s="23"/>
      <c r="D4" s="31" t="s">
        <v>3</v>
      </c>
      <c r="E4" s="34"/>
      <c r="F4" s="34"/>
      <c r="G4" s="34"/>
      <c r="H4" s="34"/>
      <c r="I4" s="34"/>
      <c r="J4" s="72"/>
      <c r="K4" s="34"/>
      <c r="L4" s="34"/>
      <c r="M4" s="35"/>
    </row>
    <row r="5" spans="1:13" ht="16.5" thickBot="1">
      <c r="A5" s="23"/>
      <c r="B5" s="36"/>
      <c r="C5" s="38"/>
      <c r="D5" s="37" t="s">
        <v>4</v>
      </c>
      <c r="E5" s="38"/>
      <c r="F5" s="39"/>
      <c r="G5" s="40"/>
      <c r="H5" s="41"/>
      <c r="I5" s="41"/>
      <c r="J5" s="41"/>
      <c r="K5" s="71"/>
      <c r="L5" s="41"/>
      <c r="M5" s="42"/>
    </row>
    <row r="6" spans="1:13" ht="15">
      <c r="A6" s="23"/>
      <c r="B6" s="43"/>
      <c r="C6" s="43"/>
      <c r="D6" s="43"/>
      <c r="E6" s="43"/>
      <c r="F6" s="44"/>
      <c r="G6" s="45"/>
      <c r="H6" s="46"/>
      <c r="I6" s="45"/>
      <c r="J6" s="46"/>
      <c r="K6" s="45"/>
      <c r="L6" s="46"/>
      <c r="M6" s="45"/>
    </row>
    <row r="7" spans="1:13" ht="15">
      <c r="A7" s="32"/>
      <c r="B7" s="112" t="s">
        <v>5</v>
      </c>
      <c r="C7" s="112" t="s">
        <v>6</v>
      </c>
      <c r="D7" s="112" t="s">
        <v>7</v>
      </c>
      <c r="E7" s="112" t="s">
        <v>8</v>
      </c>
      <c r="F7" s="113" t="s">
        <v>9</v>
      </c>
      <c r="G7" s="47" t="s">
        <v>10</v>
      </c>
      <c r="H7" s="47" t="s">
        <v>11</v>
      </c>
      <c r="I7" s="47" t="s">
        <v>10</v>
      </c>
      <c r="J7" s="47" t="s">
        <v>11</v>
      </c>
      <c r="K7" s="47" t="s">
        <v>10</v>
      </c>
      <c r="L7" s="47" t="s">
        <v>11</v>
      </c>
      <c r="M7" s="111" t="s">
        <v>11</v>
      </c>
    </row>
    <row r="8" spans="1:13" ht="15">
      <c r="A8" s="32"/>
      <c r="B8" s="112"/>
      <c r="C8" s="112"/>
      <c r="D8" s="112"/>
      <c r="E8" s="112"/>
      <c r="F8" s="114"/>
      <c r="G8" s="48" t="s">
        <v>12</v>
      </c>
      <c r="H8" s="48" t="s">
        <v>12</v>
      </c>
      <c r="I8" s="48" t="s">
        <v>13</v>
      </c>
      <c r="J8" s="48" t="s">
        <v>13</v>
      </c>
      <c r="K8" s="48" t="s">
        <v>14</v>
      </c>
      <c r="L8" s="48" t="s">
        <v>14</v>
      </c>
      <c r="M8" s="111"/>
    </row>
    <row r="9" spans="1:13" ht="15">
      <c r="A9" s="32"/>
      <c r="B9" s="49" t="s">
        <v>15</v>
      </c>
      <c r="C9" s="49"/>
      <c r="D9" s="49" t="s">
        <v>16</v>
      </c>
      <c r="E9" s="49"/>
      <c r="F9" s="50"/>
      <c r="G9" s="51"/>
      <c r="H9" s="51"/>
      <c r="I9" s="51"/>
      <c r="J9" s="51"/>
      <c r="K9" s="51"/>
      <c r="L9" s="52"/>
      <c r="M9" s="51"/>
    </row>
    <row r="10" spans="1:13" ht="15">
      <c r="A10" s="65"/>
      <c r="B10" s="64" t="s">
        <v>17</v>
      </c>
      <c r="C10" s="54">
        <v>73610</v>
      </c>
      <c r="D10" s="53" t="s">
        <v>18</v>
      </c>
      <c r="E10" s="54" t="s">
        <v>19</v>
      </c>
      <c r="F10" s="55">
        <v>351</v>
      </c>
      <c r="G10" s="56">
        <v>0.32</v>
      </c>
      <c r="H10" s="75">
        <f>TRUNC(F10*G10,2)</f>
        <v>112.32</v>
      </c>
      <c r="I10" s="56">
        <v>0</v>
      </c>
      <c r="J10" s="75">
        <f>TRUNC(F10*I10,2)</f>
        <v>0</v>
      </c>
      <c r="K10" s="56">
        <v>6.14</v>
      </c>
      <c r="L10" s="76">
        <f>TRUNC(F10*K10,2)</f>
        <v>2155.14</v>
      </c>
      <c r="M10" s="75">
        <f>H10+J10+L10</f>
        <v>2267.46</v>
      </c>
    </row>
    <row r="11" spans="1:13" ht="24">
      <c r="A11" s="65"/>
      <c r="B11" s="66" t="s">
        <v>20</v>
      </c>
      <c r="C11" s="69" t="s">
        <v>21</v>
      </c>
      <c r="D11" s="73" t="s">
        <v>22</v>
      </c>
      <c r="E11" s="69" t="s">
        <v>23</v>
      </c>
      <c r="F11" s="74">
        <v>639.9639999999999</v>
      </c>
      <c r="G11" s="75">
        <v>0.24</v>
      </c>
      <c r="H11" s="75">
        <f aca="true" t="shared" si="0" ref="H11:H21">TRUNC(F11*G11,2)</f>
        <v>153.59</v>
      </c>
      <c r="I11" s="75">
        <v>0</v>
      </c>
      <c r="J11" s="75">
        <f aca="true" t="shared" si="1" ref="J11:J21">TRUNC(F11*I11,2)</f>
        <v>0</v>
      </c>
      <c r="K11" s="75">
        <v>5.76</v>
      </c>
      <c r="L11" s="76">
        <f aca="true" t="shared" si="2" ref="L11:L21">TRUNC(F11*K11,2)</f>
        <v>3686.19</v>
      </c>
      <c r="M11" s="75">
        <f aca="true" t="shared" si="3" ref="M11:M21">H11+J11+L11</f>
        <v>3839.78</v>
      </c>
    </row>
    <row r="12" spans="1:13" ht="15">
      <c r="A12" s="65"/>
      <c r="B12" s="64" t="s">
        <v>24</v>
      </c>
      <c r="C12" s="54" t="s">
        <v>25</v>
      </c>
      <c r="D12" s="53" t="s">
        <v>26</v>
      </c>
      <c r="E12" s="54" t="s">
        <v>23</v>
      </c>
      <c r="F12" s="55">
        <v>415.97659999999996</v>
      </c>
      <c r="G12" s="56">
        <v>0.86</v>
      </c>
      <c r="H12" s="75">
        <f t="shared" si="0"/>
        <v>357.73</v>
      </c>
      <c r="I12" s="56">
        <v>0</v>
      </c>
      <c r="J12" s="75">
        <f t="shared" si="1"/>
        <v>0</v>
      </c>
      <c r="K12" s="56">
        <v>20.64</v>
      </c>
      <c r="L12" s="76">
        <f t="shared" si="2"/>
        <v>8585.75</v>
      </c>
      <c r="M12" s="75">
        <f t="shared" si="3"/>
        <v>8943.48</v>
      </c>
    </row>
    <row r="13" spans="1:13" ht="15">
      <c r="A13" s="65"/>
      <c r="B13" s="66" t="s">
        <v>27</v>
      </c>
      <c r="C13" s="54" t="s">
        <v>28</v>
      </c>
      <c r="D13" s="53" t="s">
        <v>29</v>
      </c>
      <c r="E13" s="54" t="s">
        <v>23</v>
      </c>
      <c r="F13" s="55">
        <v>223.98739999999998</v>
      </c>
      <c r="G13" s="75">
        <v>0.24</v>
      </c>
      <c r="H13" s="75">
        <f>TRUNC(F13*G13,2)</f>
        <v>53.75</v>
      </c>
      <c r="I13" s="75">
        <v>0</v>
      </c>
      <c r="J13" s="75">
        <f>TRUNC(F13*I13,2)</f>
        <v>0</v>
      </c>
      <c r="K13" s="75">
        <v>5.76</v>
      </c>
      <c r="L13" s="76">
        <f t="shared" si="2"/>
        <v>1290.16</v>
      </c>
      <c r="M13" s="75">
        <f t="shared" si="3"/>
        <v>1343.91</v>
      </c>
    </row>
    <row r="14" spans="1:13" ht="15">
      <c r="A14" s="23"/>
      <c r="B14" s="64" t="s">
        <v>30</v>
      </c>
      <c r="C14" s="54" t="s">
        <v>31</v>
      </c>
      <c r="D14" s="53" t="s">
        <v>32</v>
      </c>
      <c r="E14" s="54" t="s">
        <v>23</v>
      </c>
      <c r="F14" s="55">
        <v>223.98739999999998</v>
      </c>
      <c r="G14" s="56">
        <v>0.09</v>
      </c>
      <c r="H14" s="75">
        <f t="shared" si="0"/>
        <v>20.15</v>
      </c>
      <c r="I14" s="56">
        <v>0</v>
      </c>
      <c r="J14" s="75">
        <f t="shared" si="1"/>
        <v>0</v>
      </c>
      <c r="K14" s="56">
        <v>2.18</v>
      </c>
      <c r="L14" s="76">
        <f t="shared" si="2"/>
        <v>488.29</v>
      </c>
      <c r="M14" s="75">
        <f t="shared" si="3"/>
        <v>508.44</v>
      </c>
    </row>
    <row r="15" spans="1:13" ht="15">
      <c r="A15" s="23"/>
      <c r="B15" s="66" t="s">
        <v>33</v>
      </c>
      <c r="C15" s="54" t="s">
        <v>34</v>
      </c>
      <c r="D15" s="53" t="s">
        <v>35</v>
      </c>
      <c r="E15" s="54" t="s">
        <v>19</v>
      </c>
      <c r="F15" s="55">
        <v>351</v>
      </c>
      <c r="G15" s="56">
        <v>1.73</v>
      </c>
      <c r="H15" s="75">
        <f t="shared" si="0"/>
        <v>607.23</v>
      </c>
      <c r="I15" s="56">
        <v>15.64</v>
      </c>
      <c r="J15" s="75">
        <f t="shared" si="1"/>
        <v>5489.64</v>
      </c>
      <c r="K15" s="56">
        <v>10.47</v>
      </c>
      <c r="L15" s="76">
        <f t="shared" si="2"/>
        <v>3674.97</v>
      </c>
      <c r="M15" s="75">
        <f t="shared" si="3"/>
        <v>9771.84</v>
      </c>
    </row>
    <row r="16" spans="1:13" ht="15">
      <c r="A16" s="23"/>
      <c r="B16" s="64" t="s">
        <v>36</v>
      </c>
      <c r="C16" s="54" t="s">
        <v>37</v>
      </c>
      <c r="D16" s="53" t="s">
        <v>38</v>
      </c>
      <c r="E16" s="54" t="s">
        <v>23</v>
      </c>
      <c r="F16" s="77">
        <v>70.2</v>
      </c>
      <c r="G16" s="56">
        <v>0.47</v>
      </c>
      <c r="H16" s="75">
        <f t="shared" si="0"/>
        <v>32.99</v>
      </c>
      <c r="I16" s="56">
        <v>0</v>
      </c>
      <c r="J16" s="75">
        <f t="shared" si="1"/>
        <v>0</v>
      </c>
      <c r="K16" s="56">
        <v>11.22</v>
      </c>
      <c r="L16" s="76">
        <f t="shared" si="2"/>
        <v>787.64</v>
      </c>
      <c r="M16" s="75">
        <f t="shared" si="3"/>
        <v>820.63</v>
      </c>
    </row>
    <row r="17" spans="1:13" ht="15">
      <c r="A17" s="23"/>
      <c r="B17" s="66" t="s">
        <v>39</v>
      </c>
      <c r="C17" s="54" t="s">
        <v>40</v>
      </c>
      <c r="D17" s="53" t="s">
        <v>41</v>
      </c>
      <c r="E17" s="54" t="s">
        <v>42</v>
      </c>
      <c r="F17" s="55">
        <v>9</v>
      </c>
      <c r="G17" s="56">
        <v>36.4</v>
      </c>
      <c r="H17" s="75">
        <f t="shared" si="0"/>
        <v>327.6</v>
      </c>
      <c r="I17" s="56">
        <v>327.6</v>
      </c>
      <c r="J17" s="75">
        <f t="shared" si="1"/>
        <v>2948.4</v>
      </c>
      <c r="K17" s="56">
        <v>546.5</v>
      </c>
      <c r="L17" s="76">
        <f t="shared" si="2"/>
        <v>4918.5</v>
      </c>
      <c r="M17" s="75">
        <f t="shared" si="3"/>
        <v>8194.5</v>
      </c>
    </row>
    <row r="18" spans="1:13" ht="15">
      <c r="A18" s="65"/>
      <c r="B18" s="64" t="s">
        <v>43</v>
      </c>
      <c r="C18" s="54" t="s">
        <v>44</v>
      </c>
      <c r="D18" s="64" t="s">
        <v>45</v>
      </c>
      <c r="E18" s="54" t="s">
        <v>42</v>
      </c>
      <c r="F18" s="55">
        <v>9</v>
      </c>
      <c r="G18" s="56">
        <v>5.5</v>
      </c>
      <c r="H18" s="75">
        <f t="shared" si="0"/>
        <v>49.5</v>
      </c>
      <c r="I18" s="56">
        <v>49.53</v>
      </c>
      <c r="J18" s="75">
        <f t="shared" si="1"/>
        <v>445.77</v>
      </c>
      <c r="K18" s="56">
        <v>33.16</v>
      </c>
      <c r="L18" s="76">
        <f t="shared" si="2"/>
        <v>298.44</v>
      </c>
      <c r="M18" s="75">
        <f t="shared" si="3"/>
        <v>793.71</v>
      </c>
    </row>
    <row r="19" spans="1:13" ht="15">
      <c r="A19" s="65"/>
      <c r="B19" s="66" t="s">
        <v>46</v>
      </c>
      <c r="C19" s="54">
        <v>7762</v>
      </c>
      <c r="D19" s="64" t="s">
        <v>47</v>
      </c>
      <c r="E19" s="54" t="s">
        <v>19</v>
      </c>
      <c r="F19" s="55">
        <v>351</v>
      </c>
      <c r="G19" s="56">
        <v>3.76</v>
      </c>
      <c r="H19" s="75">
        <f t="shared" si="0"/>
        <v>1319.76</v>
      </c>
      <c r="I19" s="56">
        <v>33.88</v>
      </c>
      <c r="J19" s="75">
        <f t="shared" si="1"/>
        <v>11891.88</v>
      </c>
      <c r="K19" s="56">
        <v>56.46</v>
      </c>
      <c r="L19" s="76">
        <f t="shared" si="2"/>
        <v>19817.46</v>
      </c>
      <c r="M19" s="75">
        <f t="shared" si="3"/>
        <v>33029.1</v>
      </c>
    </row>
    <row r="20" spans="1:13" ht="24">
      <c r="A20" s="65"/>
      <c r="B20" s="66" t="s">
        <v>48</v>
      </c>
      <c r="C20" s="69">
        <v>73722</v>
      </c>
      <c r="D20" s="73" t="s">
        <v>49</v>
      </c>
      <c r="E20" s="69" t="s">
        <v>19</v>
      </c>
      <c r="F20" s="74">
        <v>351</v>
      </c>
      <c r="G20" s="75">
        <v>0.88</v>
      </c>
      <c r="H20" s="75">
        <f t="shared" si="0"/>
        <v>308.88</v>
      </c>
      <c r="I20" s="75">
        <v>7.91</v>
      </c>
      <c r="J20" s="75">
        <f t="shared" si="1"/>
        <v>2776.41</v>
      </c>
      <c r="K20" s="75">
        <v>13.18</v>
      </c>
      <c r="L20" s="76">
        <f t="shared" si="2"/>
        <v>4626.18</v>
      </c>
      <c r="M20" s="75">
        <f t="shared" si="3"/>
        <v>7711.47</v>
      </c>
    </row>
    <row r="21" spans="1:13" ht="15.75" thickBot="1">
      <c r="A21" s="23"/>
      <c r="B21" s="66" t="s">
        <v>50</v>
      </c>
      <c r="C21" s="54" t="s">
        <v>51</v>
      </c>
      <c r="D21" s="53" t="s">
        <v>52</v>
      </c>
      <c r="E21" s="54" t="s">
        <v>42</v>
      </c>
      <c r="F21" s="55">
        <v>1</v>
      </c>
      <c r="G21" s="56">
        <v>101.98</v>
      </c>
      <c r="H21" s="75">
        <f t="shared" si="0"/>
        <v>101.98</v>
      </c>
      <c r="I21" s="56">
        <v>918.32</v>
      </c>
      <c r="J21" s="75">
        <f t="shared" si="1"/>
        <v>918.32</v>
      </c>
      <c r="K21" s="56">
        <v>614.48</v>
      </c>
      <c r="L21" s="76">
        <f t="shared" si="2"/>
        <v>614.48</v>
      </c>
      <c r="M21" s="75">
        <f t="shared" si="3"/>
        <v>1634.7800000000002</v>
      </c>
    </row>
    <row r="22" spans="1:13" ht="15.75" thickBot="1">
      <c r="A22" s="32"/>
      <c r="B22" s="57"/>
      <c r="C22" s="68"/>
      <c r="D22" s="58" t="s">
        <v>11</v>
      </c>
      <c r="E22" s="59"/>
      <c r="F22" s="60"/>
      <c r="G22" s="61"/>
      <c r="H22" s="61">
        <f>SUM(H10:H21)</f>
        <v>3445.48</v>
      </c>
      <c r="I22" s="61"/>
      <c r="J22" s="61">
        <f>SUM(J10:J21)</f>
        <v>24470.420000000002</v>
      </c>
      <c r="K22" s="62"/>
      <c r="L22" s="61">
        <f>SUM(L10:L21)</f>
        <v>50943.2</v>
      </c>
      <c r="M22" s="63">
        <f>H22+J22+L22</f>
        <v>78859.1</v>
      </c>
    </row>
    <row r="25" spans="1:13" ht="15">
      <c r="A25" s="2"/>
      <c r="B25" s="3" t="s">
        <v>53</v>
      </c>
      <c r="C25" s="3"/>
      <c r="D25" s="3" t="s">
        <v>54</v>
      </c>
      <c r="E25" s="3"/>
      <c r="F25" s="4"/>
      <c r="G25" s="5"/>
      <c r="H25" s="5"/>
      <c r="I25" s="5"/>
      <c r="J25" s="5"/>
      <c r="K25" s="5"/>
      <c r="L25" s="6"/>
      <c r="M25" s="5"/>
    </row>
    <row r="26" spans="1:13" ht="15">
      <c r="A26" s="16"/>
      <c r="B26" s="15" t="s">
        <v>55</v>
      </c>
      <c r="C26" s="8">
        <v>73610</v>
      </c>
      <c r="D26" s="7" t="s">
        <v>18</v>
      </c>
      <c r="E26" s="8" t="s">
        <v>19</v>
      </c>
      <c r="F26" s="9">
        <v>346</v>
      </c>
      <c r="G26" s="56">
        <v>0.32</v>
      </c>
      <c r="H26" s="75">
        <f>TRUNC(F26*G26,2)</f>
        <v>110.72</v>
      </c>
      <c r="I26" s="56">
        <v>0</v>
      </c>
      <c r="J26" s="75">
        <f>TRUNC(F26*I26,2)</f>
        <v>0</v>
      </c>
      <c r="K26" s="56">
        <v>6.14</v>
      </c>
      <c r="L26" s="76">
        <f aca="true" t="shared" si="4" ref="L26:L37">TRUNC(F26*K26,2)</f>
        <v>2124.44</v>
      </c>
      <c r="M26" s="75">
        <f aca="true" t="shared" si="5" ref="M26:M37">H26+J26+L26</f>
        <v>2235.16</v>
      </c>
    </row>
    <row r="27" spans="1:13" ht="24">
      <c r="A27" s="16"/>
      <c r="B27" s="17" t="s">
        <v>56</v>
      </c>
      <c r="C27" s="19" t="s">
        <v>21</v>
      </c>
      <c r="D27" s="20" t="s">
        <v>22</v>
      </c>
      <c r="E27" s="19" t="s">
        <v>23</v>
      </c>
      <c r="F27" s="21">
        <v>818.576</v>
      </c>
      <c r="G27" s="75">
        <v>0.24</v>
      </c>
      <c r="H27" s="75">
        <f aca="true" t="shared" si="6" ref="H27:H37">TRUNC(F27*G27,2)</f>
        <v>196.45</v>
      </c>
      <c r="I27" s="75">
        <v>0</v>
      </c>
      <c r="J27" s="75">
        <f aca="true" t="shared" si="7" ref="J27:J37">TRUNC(F27*I27,2)</f>
        <v>0</v>
      </c>
      <c r="K27" s="75">
        <v>5.76</v>
      </c>
      <c r="L27" s="76">
        <f t="shared" si="4"/>
        <v>4714.99</v>
      </c>
      <c r="M27" s="75">
        <f t="shared" si="5"/>
        <v>4911.44</v>
      </c>
    </row>
    <row r="28" spans="1:13" ht="15">
      <c r="A28" s="16"/>
      <c r="B28" s="15" t="s">
        <v>57</v>
      </c>
      <c r="C28" s="8" t="s">
        <v>25</v>
      </c>
      <c r="D28" s="7" t="s">
        <v>26</v>
      </c>
      <c r="E28" s="8" t="s">
        <v>23</v>
      </c>
      <c r="F28" s="9">
        <v>532.0744000000001</v>
      </c>
      <c r="G28" s="56">
        <v>0.86</v>
      </c>
      <c r="H28" s="75">
        <f t="shared" si="6"/>
        <v>457.58</v>
      </c>
      <c r="I28" s="56">
        <v>0</v>
      </c>
      <c r="J28" s="75">
        <f t="shared" si="7"/>
        <v>0</v>
      </c>
      <c r="K28" s="56">
        <v>20.64</v>
      </c>
      <c r="L28" s="76">
        <f t="shared" si="4"/>
        <v>10982.01</v>
      </c>
      <c r="M28" s="75">
        <f t="shared" si="5"/>
        <v>11439.59</v>
      </c>
    </row>
    <row r="29" spans="1:13" ht="15">
      <c r="A29" s="16"/>
      <c r="B29" s="17" t="s">
        <v>58</v>
      </c>
      <c r="C29" s="8" t="s">
        <v>28</v>
      </c>
      <c r="D29" s="7" t="s">
        <v>29</v>
      </c>
      <c r="E29" s="8" t="s">
        <v>23</v>
      </c>
      <c r="F29" s="9">
        <v>286.50159999999994</v>
      </c>
      <c r="G29" s="75">
        <v>0.24</v>
      </c>
      <c r="H29" s="75">
        <f t="shared" si="6"/>
        <v>68.76</v>
      </c>
      <c r="I29" s="75">
        <v>0</v>
      </c>
      <c r="J29" s="75">
        <f t="shared" si="7"/>
        <v>0</v>
      </c>
      <c r="K29" s="75">
        <v>5.76</v>
      </c>
      <c r="L29" s="76">
        <f t="shared" si="4"/>
        <v>1650.24</v>
      </c>
      <c r="M29" s="75">
        <f t="shared" si="5"/>
        <v>1719</v>
      </c>
    </row>
    <row r="30" spans="1:13" ht="15">
      <c r="A30" s="1"/>
      <c r="B30" s="15" t="s">
        <v>59</v>
      </c>
      <c r="C30" s="8" t="s">
        <v>31</v>
      </c>
      <c r="D30" s="7" t="s">
        <v>32</v>
      </c>
      <c r="E30" s="8" t="s">
        <v>23</v>
      </c>
      <c r="F30" s="9">
        <v>286.50159999999994</v>
      </c>
      <c r="G30" s="56">
        <v>0.09</v>
      </c>
      <c r="H30" s="75">
        <f t="shared" si="6"/>
        <v>25.78</v>
      </c>
      <c r="I30" s="56">
        <v>0</v>
      </c>
      <c r="J30" s="75">
        <f t="shared" si="7"/>
        <v>0</v>
      </c>
      <c r="K30" s="56">
        <v>2.18</v>
      </c>
      <c r="L30" s="76">
        <f t="shared" si="4"/>
        <v>624.57</v>
      </c>
      <c r="M30" s="75">
        <f t="shared" si="5"/>
        <v>650.35</v>
      </c>
    </row>
    <row r="31" spans="1:13" ht="15">
      <c r="A31" s="1"/>
      <c r="B31" s="17" t="s">
        <v>60</v>
      </c>
      <c r="C31" s="8" t="s">
        <v>34</v>
      </c>
      <c r="D31" s="7" t="s">
        <v>35</v>
      </c>
      <c r="E31" s="8" t="s">
        <v>19</v>
      </c>
      <c r="F31" s="9">
        <v>346</v>
      </c>
      <c r="G31" s="56">
        <v>1.73</v>
      </c>
      <c r="H31" s="75">
        <f t="shared" si="6"/>
        <v>598.58</v>
      </c>
      <c r="I31" s="56">
        <v>15.64</v>
      </c>
      <c r="J31" s="75">
        <f t="shared" si="7"/>
        <v>5411.44</v>
      </c>
      <c r="K31" s="56">
        <v>10.47</v>
      </c>
      <c r="L31" s="76">
        <f t="shared" si="4"/>
        <v>3622.62</v>
      </c>
      <c r="M31" s="75">
        <f t="shared" si="5"/>
        <v>9632.64</v>
      </c>
    </row>
    <row r="32" spans="1:13" ht="15">
      <c r="A32" s="1"/>
      <c r="B32" s="15" t="s">
        <v>61</v>
      </c>
      <c r="C32" s="8" t="s">
        <v>37</v>
      </c>
      <c r="D32" s="7" t="s">
        <v>38</v>
      </c>
      <c r="E32" s="8" t="s">
        <v>23</v>
      </c>
      <c r="F32" s="22">
        <v>69.2</v>
      </c>
      <c r="G32" s="56">
        <v>0.47</v>
      </c>
      <c r="H32" s="75">
        <f t="shared" si="6"/>
        <v>32.52</v>
      </c>
      <c r="I32" s="56">
        <v>0</v>
      </c>
      <c r="J32" s="75">
        <f t="shared" si="7"/>
        <v>0</v>
      </c>
      <c r="K32" s="56">
        <v>11.22</v>
      </c>
      <c r="L32" s="76">
        <f t="shared" si="4"/>
        <v>776.42</v>
      </c>
      <c r="M32" s="75">
        <f t="shared" si="5"/>
        <v>808.9399999999999</v>
      </c>
    </row>
    <row r="33" spans="1:13" ht="15">
      <c r="A33" s="1"/>
      <c r="B33" s="17" t="s">
        <v>62</v>
      </c>
      <c r="C33" s="8" t="s">
        <v>40</v>
      </c>
      <c r="D33" s="7" t="s">
        <v>41</v>
      </c>
      <c r="E33" s="8" t="s">
        <v>42</v>
      </c>
      <c r="F33" s="9">
        <v>4</v>
      </c>
      <c r="G33" s="56">
        <v>36.4</v>
      </c>
      <c r="H33" s="75">
        <f t="shared" si="6"/>
        <v>145.6</v>
      </c>
      <c r="I33" s="56">
        <v>327.6</v>
      </c>
      <c r="J33" s="75">
        <f t="shared" si="7"/>
        <v>1310.4</v>
      </c>
      <c r="K33" s="56">
        <v>546.5</v>
      </c>
      <c r="L33" s="76">
        <f t="shared" si="4"/>
        <v>2186</v>
      </c>
      <c r="M33" s="75">
        <f t="shared" si="5"/>
        <v>3642</v>
      </c>
    </row>
    <row r="34" spans="1:13" ht="15">
      <c r="A34" s="16"/>
      <c r="B34" s="15" t="s">
        <v>63</v>
      </c>
      <c r="C34" s="8" t="s">
        <v>44</v>
      </c>
      <c r="D34" s="15" t="s">
        <v>45</v>
      </c>
      <c r="E34" s="8" t="s">
        <v>42</v>
      </c>
      <c r="F34" s="9">
        <v>4</v>
      </c>
      <c r="G34" s="56">
        <v>5.5</v>
      </c>
      <c r="H34" s="75">
        <f t="shared" si="6"/>
        <v>22</v>
      </c>
      <c r="I34" s="56">
        <v>49.53</v>
      </c>
      <c r="J34" s="75">
        <f t="shared" si="7"/>
        <v>198.12</v>
      </c>
      <c r="K34" s="56">
        <v>33.16</v>
      </c>
      <c r="L34" s="76">
        <f t="shared" si="4"/>
        <v>132.64</v>
      </c>
      <c r="M34" s="75">
        <f t="shared" si="5"/>
        <v>352.76</v>
      </c>
    </row>
    <row r="35" spans="1:13" ht="15">
      <c r="A35" s="16"/>
      <c r="B35" s="17" t="s">
        <v>64</v>
      </c>
      <c r="C35" s="8">
        <v>7763</v>
      </c>
      <c r="D35" s="15" t="s">
        <v>65</v>
      </c>
      <c r="E35" s="8" t="s">
        <v>19</v>
      </c>
      <c r="F35" s="9">
        <v>346</v>
      </c>
      <c r="G35" s="56">
        <v>7.56</v>
      </c>
      <c r="H35" s="75">
        <f t="shared" si="6"/>
        <v>2615.76</v>
      </c>
      <c r="I35" s="56">
        <v>68</v>
      </c>
      <c r="J35" s="75">
        <f t="shared" si="7"/>
        <v>23528</v>
      </c>
      <c r="K35" s="56">
        <v>113.34</v>
      </c>
      <c r="L35" s="76">
        <f t="shared" si="4"/>
        <v>39215.64</v>
      </c>
      <c r="M35" s="75">
        <f t="shared" si="5"/>
        <v>65359.4</v>
      </c>
    </row>
    <row r="36" spans="1:13" ht="26.25" customHeight="1">
      <c r="A36" s="16"/>
      <c r="B36" s="17" t="s">
        <v>66</v>
      </c>
      <c r="C36" s="19">
        <v>73720</v>
      </c>
      <c r="D36" s="20" t="s">
        <v>67</v>
      </c>
      <c r="E36" s="19" t="s">
        <v>19</v>
      </c>
      <c r="F36" s="21">
        <v>346</v>
      </c>
      <c r="G36" s="75">
        <v>1.63</v>
      </c>
      <c r="H36" s="75">
        <f t="shared" si="6"/>
        <v>563.98</v>
      </c>
      <c r="I36" s="75">
        <v>14.69</v>
      </c>
      <c r="J36" s="75">
        <f t="shared" si="7"/>
        <v>5082.74</v>
      </c>
      <c r="K36" s="75">
        <v>24.48</v>
      </c>
      <c r="L36" s="76">
        <f t="shared" si="4"/>
        <v>8470.08</v>
      </c>
      <c r="M36" s="75">
        <f t="shared" si="5"/>
        <v>14116.8</v>
      </c>
    </row>
    <row r="37" spans="1:13" ht="15.75" thickBot="1">
      <c r="A37" s="1"/>
      <c r="B37" s="17" t="s">
        <v>68</v>
      </c>
      <c r="C37" s="8" t="s">
        <v>51</v>
      </c>
      <c r="D37" s="7" t="s">
        <v>69</v>
      </c>
      <c r="E37" s="8" t="s">
        <v>42</v>
      </c>
      <c r="F37" s="9">
        <v>3</v>
      </c>
      <c r="G37" s="56">
        <v>72.34</v>
      </c>
      <c r="H37" s="75">
        <f t="shared" si="6"/>
        <v>217.02</v>
      </c>
      <c r="I37" s="56">
        <v>651.06</v>
      </c>
      <c r="J37" s="75">
        <f t="shared" si="7"/>
        <v>1953.18</v>
      </c>
      <c r="K37" s="56">
        <v>1085.1</v>
      </c>
      <c r="L37" s="76">
        <f t="shared" si="4"/>
        <v>3255.3</v>
      </c>
      <c r="M37" s="75">
        <f t="shared" si="5"/>
        <v>5425.5</v>
      </c>
    </row>
    <row r="38" spans="1:13" ht="15.75" thickBot="1">
      <c r="A38" s="2"/>
      <c r="B38" s="10"/>
      <c r="C38" s="18"/>
      <c r="D38" s="11" t="s">
        <v>11</v>
      </c>
      <c r="E38" s="12"/>
      <c r="F38" s="13"/>
      <c r="G38" s="14"/>
      <c r="H38" s="61">
        <f>SUM(H26:H37)</f>
        <v>5054.75</v>
      </c>
      <c r="I38" s="61"/>
      <c r="J38" s="61">
        <f>SUM(J26:J37)</f>
        <v>37483.88</v>
      </c>
      <c r="K38" s="62"/>
      <c r="L38" s="61">
        <f>SUM(L26:L37)</f>
        <v>77754.95000000001</v>
      </c>
      <c r="M38" s="63">
        <f>H38+J38+L38</f>
        <v>120293.58000000002</v>
      </c>
    </row>
    <row r="39" ht="15.75" thickBot="1"/>
    <row r="40" spans="2:13" s="78" customFormat="1" ht="13.5" thickBot="1">
      <c r="B40" s="79"/>
      <c r="C40" s="80"/>
      <c r="D40" s="81" t="s">
        <v>70</v>
      </c>
      <c r="E40" s="81"/>
      <c r="F40" s="82"/>
      <c r="G40" s="83"/>
      <c r="H40" s="83">
        <f>H22+H38</f>
        <v>8500.23</v>
      </c>
      <c r="I40" s="83"/>
      <c r="J40" s="83">
        <f>J22+J38</f>
        <v>61954.3</v>
      </c>
      <c r="K40" s="83"/>
      <c r="L40" s="83">
        <f>L22+L38</f>
        <v>128698.15000000001</v>
      </c>
      <c r="M40" s="84">
        <f>L40+J40+H40</f>
        <v>199152.68000000002</v>
      </c>
    </row>
    <row r="41" spans="2:13" s="86" customFormat="1" ht="15">
      <c r="B41" s="87"/>
      <c r="C41" s="88"/>
      <c r="D41" s="89"/>
      <c r="E41" s="87"/>
      <c r="F41" s="90"/>
      <c r="G41" s="85"/>
      <c r="H41" s="91"/>
      <c r="I41" s="85"/>
      <c r="J41" s="91"/>
      <c r="K41" s="85"/>
      <c r="L41" s="91"/>
      <c r="M41" s="85"/>
    </row>
    <row r="43" ht="15">
      <c r="D43" s="88" t="s">
        <v>83</v>
      </c>
    </row>
    <row r="44" ht="15">
      <c r="D44" s="87"/>
    </row>
    <row r="45" ht="15">
      <c r="D45" s="87"/>
    </row>
    <row r="46" ht="15">
      <c r="D46" s="87" t="s">
        <v>84</v>
      </c>
    </row>
    <row r="47" ht="15">
      <c r="D47" s="87" t="s">
        <v>85</v>
      </c>
    </row>
    <row r="48" ht="15">
      <c r="D48" s="87" t="s">
        <v>86</v>
      </c>
    </row>
    <row r="49" ht="15">
      <c r="D49" s="87"/>
    </row>
  </sheetData>
  <sheetProtection/>
  <mergeCells count="6">
    <mergeCell ref="M7:M8"/>
    <mergeCell ref="B7:B8"/>
    <mergeCell ref="C7:C8"/>
    <mergeCell ref="D7:D8"/>
    <mergeCell ref="E7:E8"/>
    <mergeCell ref="F7:F8"/>
  </mergeCells>
  <printOptions/>
  <pageMargins left="0.15748031496062992" right="0.1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5.8515625" style="92" customWidth="1"/>
    <col min="2" max="3" width="9.140625" style="92" customWidth="1"/>
    <col min="4" max="4" width="14.7109375" style="92" customWidth="1"/>
    <col min="5" max="5" width="9.140625" style="92" customWidth="1"/>
    <col min="6" max="6" width="12.28125" style="92" customWidth="1"/>
    <col min="7" max="7" width="11.421875" style="92" customWidth="1"/>
    <col min="8" max="8" width="12.140625" style="92" customWidth="1"/>
    <col min="9" max="9" width="12.00390625" style="92" customWidth="1"/>
    <col min="10" max="10" width="11.00390625" style="92" customWidth="1"/>
    <col min="11" max="11" width="10.7109375" style="92" customWidth="1"/>
    <col min="12" max="12" width="11.00390625" style="92" customWidth="1"/>
    <col min="13" max="13" width="9.140625" style="92" customWidth="1"/>
    <col min="14" max="14" width="10.421875" style="92" customWidth="1"/>
    <col min="15" max="16384" width="9.140625" style="92" customWidth="1"/>
  </cols>
  <sheetData>
    <row r="1" spans="1:14" ht="13.5" thickTop="1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3.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4.25" thickBot="1" thickTop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3"/>
    </row>
    <row r="4" spans="1:14" ht="16.5" thickBot="1" thickTop="1">
      <c r="A4" s="117" t="s">
        <v>72</v>
      </c>
      <c r="B4" s="117"/>
      <c r="C4" s="117"/>
      <c r="D4" s="117"/>
      <c r="E4" s="118" t="s">
        <v>82</v>
      </c>
      <c r="F4" s="119"/>
      <c r="G4" s="119"/>
      <c r="H4" s="119"/>
      <c r="I4" s="119"/>
      <c r="J4" s="120"/>
      <c r="K4" s="121" t="s">
        <v>73</v>
      </c>
      <c r="L4" s="122"/>
      <c r="M4" s="122"/>
      <c r="N4" s="123"/>
    </row>
    <row r="5" spans="1:14" ht="14.25" thickBot="1" thickTop="1">
      <c r="A5" s="95"/>
      <c r="B5" s="95"/>
      <c r="C5" s="95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4.25" thickBot="1" thickTop="1">
      <c r="A6" s="97" t="s">
        <v>74</v>
      </c>
      <c r="B6" s="124" t="s">
        <v>75</v>
      </c>
      <c r="C6" s="124"/>
      <c r="D6" s="124"/>
      <c r="E6" s="124"/>
      <c r="F6" s="124"/>
      <c r="G6" s="97">
        <v>30</v>
      </c>
      <c r="H6" s="97">
        <v>60</v>
      </c>
      <c r="I6" s="97">
        <v>90</v>
      </c>
      <c r="J6" s="97">
        <v>120</v>
      </c>
      <c r="K6" s="97">
        <v>150</v>
      </c>
      <c r="L6" s="97">
        <v>180</v>
      </c>
      <c r="M6" s="125" t="s">
        <v>76</v>
      </c>
      <c r="N6" s="125"/>
    </row>
    <row r="7" spans="1:14" ht="15.75" thickTop="1">
      <c r="A7" s="98">
        <v>1</v>
      </c>
      <c r="B7" s="131" t="str">
        <f>ORÇAMENTO!D9</f>
        <v>RUA NATALINO GIORDANO</v>
      </c>
      <c r="C7" s="132"/>
      <c r="D7" s="132"/>
      <c r="E7" s="132"/>
      <c r="F7" s="132"/>
      <c r="G7" s="99">
        <f>ORÇAMENTO!M22*Cronograma!G8</f>
        <v>35486.595</v>
      </c>
      <c r="H7" s="99">
        <f>ORÇAMENTO!M22*Cronograma!H8</f>
        <v>43372.505000000005</v>
      </c>
      <c r="I7" s="99"/>
      <c r="J7" s="99"/>
      <c r="K7" s="99"/>
      <c r="L7" s="99"/>
      <c r="M7" s="133">
        <f>SUM(G7:L7)</f>
        <v>78859.1</v>
      </c>
      <c r="N7" s="133"/>
    </row>
    <row r="8" spans="1:14" ht="13.5" thickBot="1">
      <c r="A8" s="100"/>
      <c r="B8" s="134"/>
      <c r="C8" s="134"/>
      <c r="D8" s="134"/>
      <c r="E8" s="134"/>
      <c r="F8" s="134"/>
      <c r="G8" s="101">
        <v>0.45</v>
      </c>
      <c r="H8" s="101">
        <v>0.55</v>
      </c>
      <c r="I8" s="101"/>
      <c r="J8" s="101"/>
      <c r="K8" s="101"/>
      <c r="L8" s="101"/>
      <c r="M8" s="130">
        <f>M7/M11</f>
        <v>0.39597307954881644</v>
      </c>
      <c r="N8" s="130"/>
    </row>
    <row r="9" spans="1:14" ht="15.75" customHeight="1" thickTop="1">
      <c r="A9" s="98">
        <v>2</v>
      </c>
      <c r="B9" s="139" t="str">
        <f>ORÇAMENTO!D25</f>
        <v>AV. LUIZ PESSOA DA SILVA NETO (da Ponte até o asfalto existente)</v>
      </c>
      <c r="C9" s="140"/>
      <c r="D9" s="140"/>
      <c r="E9" s="140"/>
      <c r="F9" s="141"/>
      <c r="G9" s="99">
        <f>ORÇAMENTO!M38*Cronograma!G10</f>
        <v>108264.22200000002</v>
      </c>
      <c r="H9" s="99">
        <f>ORÇAMENTO!M38*Cronograma!H10</f>
        <v>12029.358000000002</v>
      </c>
      <c r="I9" s="99"/>
      <c r="J9" s="99"/>
      <c r="K9" s="99"/>
      <c r="L9" s="99"/>
      <c r="M9" s="133">
        <f>SUM(G9:L9)</f>
        <v>120293.58000000003</v>
      </c>
      <c r="N9" s="133"/>
    </row>
    <row r="10" spans="1:14" ht="15.75" customHeight="1" thickBot="1">
      <c r="A10" s="100"/>
      <c r="B10" s="142"/>
      <c r="C10" s="143"/>
      <c r="D10" s="143"/>
      <c r="E10" s="143"/>
      <c r="F10" s="144"/>
      <c r="G10" s="101">
        <v>0.9</v>
      </c>
      <c r="H10" s="101">
        <v>0.1</v>
      </c>
      <c r="I10" s="101"/>
      <c r="J10" s="101"/>
      <c r="K10" s="101"/>
      <c r="L10" s="101"/>
      <c r="M10" s="130">
        <f>M9/M11</f>
        <v>0.6040269204511834</v>
      </c>
      <c r="N10" s="130"/>
    </row>
    <row r="11" spans="1:14" ht="13.5" thickTop="1">
      <c r="A11" s="102"/>
      <c r="B11" s="103"/>
      <c r="C11" s="103"/>
      <c r="D11" s="103"/>
      <c r="E11" s="145" t="s">
        <v>77</v>
      </c>
      <c r="F11" s="145"/>
      <c r="G11" s="104">
        <f aca="true" t="shared" si="0" ref="G11:M11">SUM(G7,G9)</f>
        <v>143750.81700000004</v>
      </c>
      <c r="H11" s="104">
        <f t="shared" si="0"/>
        <v>55401.863000000005</v>
      </c>
      <c r="I11" s="104">
        <f t="shared" si="0"/>
        <v>0</v>
      </c>
      <c r="J11" s="104">
        <f t="shared" si="0"/>
        <v>0</v>
      </c>
      <c r="K11" s="104">
        <f t="shared" si="0"/>
        <v>0</v>
      </c>
      <c r="L11" s="104">
        <f t="shared" si="0"/>
        <v>0</v>
      </c>
      <c r="M11" s="126">
        <f t="shared" si="0"/>
        <v>199152.68000000005</v>
      </c>
      <c r="N11" s="127"/>
    </row>
    <row r="12" spans="1:14" ht="13.5" thickBot="1">
      <c r="A12" s="105"/>
      <c r="E12" s="128" t="s">
        <v>78</v>
      </c>
      <c r="F12" s="128"/>
      <c r="G12" s="106">
        <f>G11/M11</f>
        <v>0.7218121142030326</v>
      </c>
      <c r="H12" s="106">
        <f>H11/M11</f>
        <v>0.2781878857969674</v>
      </c>
      <c r="I12" s="106">
        <f>I11/M11</f>
        <v>0</v>
      </c>
      <c r="J12" s="106">
        <f>J11/M11</f>
        <v>0</v>
      </c>
      <c r="K12" s="106">
        <f>K11/M11</f>
        <v>0</v>
      </c>
      <c r="L12" s="106">
        <f>L11/M11</f>
        <v>0</v>
      </c>
      <c r="M12" s="129">
        <f>SUM(M8,M10)</f>
        <v>0.9999999999999999</v>
      </c>
      <c r="N12" s="129"/>
    </row>
    <row r="13" ht="13.5" thickTop="1">
      <c r="A13" s="105"/>
    </row>
    <row r="16" spans="2:12" ht="12.75">
      <c r="B16" s="107"/>
      <c r="C16" s="107"/>
      <c r="D16" s="107"/>
      <c r="H16" s="108"/>
      <c r="I16" s="108"/>
      <c r="J16" s="108"/>
      <c r="K16" s="109"/>
      <c r="L16" s="109"/>
    </row>
    <row r="17" spans="2:12" ht="15">
      <c r="B17" s="135"/>
      <c r="C17" s="136"/>
      <c r="D17" s="136"/>
      <c r="H17" s="135"/>
      <c r="I17" s="136"/>
      <c r="J17" s="136"/>
      <c r="K17" s="103"/>
      <c r="L17" s="103"/>
    </row>
    <row r="18" spans="2:12" ht="15">
      <c r="B18" s="137" t="s">
        <v>79</v>
      </c>
      <c r="C18" s="137"/>
      <c r="D18" s="137"/>
      <c r="H18" s="138" t="s">
        <v>80</v>
      </c>
      <c r="I18" s="137"/>
      <c r="J18" s="137"/>
      <c r="K18" s="110"/>
      <c r="L18" s="110"/>
    </row>
    <row r="19" spans="8:12" ht="15">
      <c r="H19" s="138" t="s">
        <v>81</v>
      </c>
      <c r="I19" s="137"/>
      <c r="J19" s="137"/>
      <c r="K19" s="110"/>
      <c r="L19" s="110"/>
    </row>
  </sheetData>
  <sheetProtection/>
  <mergeCells count="23">
    <mergeCell ref="B17:D17"/>
    <mergeCell ref="H17:J17"/>
    <mergeCell ref="B18:D18"/>
    <mergeCell ref="H18:J18"/>
    <mergeCell ref="H19:J19"/>
    <mergeCell ref="B9:F10"/>
    <mergeCell ref="E11:F11"/>
    <mergeCell ref="M11:N11"/>
    <mergeCell ref="E12:F12"/>
    <mergeCell ref="M12:N12"/>
    <mergeCell ref="M10:N10"/>
    <mergeCell ref="B7:F7"/>
    <mergeCell ref="M7:N7"/>
    <mergeCell ref="B8:F8"/>
    <mergeCell ref="M8:N8"/>
    <mergeCell ref="M9:N9"/>
    <mergeCell ref="A1:N1"/>
    <mergeCell ref="A2:N2"/>
    <mergeCell ref="A4:D4"/>
    <mergeCell ref="E4:J4"/>
    <mergeCell ref="K4:N4"/>
    <mergeCell ref="B6:F6"/>
    <mergeCell ref="M6:N6"/>
  </mergeCells>
  <printOptions/>
  <pageMargins left="0.7874015748031497" right="0.7874015748031497" top="0.9055118110236221" bottom="0.3937007874015748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ADAMES</dc:creator>
  <cp:keywords/>
  <dc:description/>
  <cp:lastModifiedBy>ADAMES</cp:lastModifiedBy>
  <cp:lastPrinted>2011-07-05T13:25:45Z</cp:lastPrinted>
  <dcterms:created xsi:type="dcterms:W3CDTF">2011-07-05T13:14:41Z</dcterms:created>
  <dcterms:modified xsi:type="dcterms:W3CDTF">2011-07-25T12:51:34Z</dcterms:modified>
  <cp:category/>
  <cp:version/>
  <cp:contentType/>
  <cp:contentStatus/>
</cp:coreProperties>
</file>