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<sst xmlns="http://schemas.openxmlformats.org/spreadsheetml/2006/main" count="134" uniqueCount="71">
  <si>
    <t>Sin+3</t>
  </si>
  <si>
    <t>ORÇAMENTO DE SERVIÇOS E MATERIAIS</t>
  </si>
  <si>
    <t>DATA-BASE:</t>
  </si>
  <si>
    <t>Obra –  Rede de Coleta de Esgoto Sanitário</t>
  </si>
  <si>
    <r>
      <t xml:space="preserve">Proprietário –  </t>
    </r>
    <r>
      <rPr>
        <b/>
        <sz val="12"/>
        <rFont val="Times New Roman"/>
        <family val="1"/>
      </rPr>
      <t>PREFEITURA MUNICIPAL DE PINHAL DA SERRA</t>
    </r>
  </si>
  <si>
    <t>Local –  Ruas diversas do perímetro urbano de Pinhal da Serra/RS</t>
  </si>
  <si>
    <t>Item</t>
  </si>
  <si>
    <t>Código</t>
  </si>
  <si>
    <t>Serviços</t>
  </si>
  <si>
    <t>Unid.</t>
  </si>
  <si>
    <t>Quant.</t>
  </si>
  <si>
    <t>Unitário</t>
  </si>
  <si>
    <t>Total</t>
  </si>
  <si>
    <t>MOB</t>
  </si>
  <si>
    <t>Material</t>
  </si>
  <si>
    <t>Equipam.</t>
  </si>
  <si>
    <t>1.0</t>
  </si>
  <si>
    <t>RUA NATALINO GIORDANO</t>
  </si>
  <si>
    <t>1.1</t>
  </si>
  <si>
    <t>Locação e nivelamento de redes de água ou esgoto, inclusive topógrafo</t>
  </si>
  <si>
    <t>m</t>
  </si>
  <si>
    <t>1.2</t>
  </si>
  <si>
    <t>73962/004</t>
  </si>
  <si>
    <t>Escavação de vala não-escorada em material de 1ª cat com profundidade de 1,5 até 3m c/ retroescavaderia 75HP s/ esgotamento</t>
  </si>
  <si>
    <t>m³</t>
  </si>
  <si>
    <t>1.3</t>
  </si>
  <si>
    <t>73964/001</t>
  </si>
  <si>
    <t>Reaterro de vala/cava compactada a maco em camadas de 20cm</t>
  </si>
  <si>
    <t>1.4</t>
  </si>
  <si>
    <t>74204/001</t>
  </si>
  <si>
    <t>Transporte de material bota-fora DMT = 6,00km</t>
  </si>
  <si>
    <t>1.5</t>
  </si>
  <si>
    <t>131-DAER</t>
  </si>
  <si>
    <t>Espalhamento de bota fora</t>
  </si>
  <si>
    <t>1.6</t>
  </si>
  <si>
    <t>74006/001</t>
  </si>
  <si>
    <t>Compactação de valas, manualmente, sem controle de GC (fundo das valas)</t>
  </si>
  <si>
    <t>1.7</t>
  </si>
  <si>
    <t>Fornecimento e colocação de tubos de PVC Ocre PBA DN150mm, inclusive anel de borracha DN150mm, e conexões PBA DN150mm</t>
  </si>
  <si>
    <t>1.8</t>
  </si>
  <si>
    <t>Poço de visita em alvenaria p/ rede de coleta de esgoto - prof 1,60m</t>
  </si>
  <si>
    <t>unid</t>
  </si>
  <si>
    <t>7.0</t>
  </si>
  <si>
    <t>RUA LUIZA PESSOA DE OLIVEIRA</t>
  </si>
  <si>
    <t>7.1</t>
  </si>
  <si>
    <t>7.2</t>
  </si>
  <si>
    <t>7.3</t>
  </si>
  <si>
    <t>7.4</t>
  </si>
  <si>
    <t>7.5</t>
  </si>
  <si>
    <t>7.6</t>
  </si>
  <si>
    <t>7.7</t>
  </si>
  <si>
    <t>7.8</t>
  </si>
  <si>
    <t>9.0</t>
  </si>
  <si>
    <t>AV. LUIZ PESSOA DA SILVA NETO (da Ponte até o asfalto existente)</t>
  </si>
  <si>
    <t>9.1</t>
  </si>
  <si>
    <t>9.2</t>
  </si>
  <si>
    <t>9.3</t>
  </si>
  <si>
    <t>9.4</t>
  </si>
  <si>
    <t>9.5</t>
  </si>
  <si>
    <t>9.6</t>
  </si>
  <si>
    <t>9.7</t>
  </si>
  <si>
    <t>9.8</t>
  </si>
  <si>
    <t>1.9</t>
  </si>
  <si>
    <t>Fornecimento e colocação de tubos de PVC Ocre PBA DN60mm, inclusive anel de borracha DN60mm, e conexões PBA DN60mm</t>
  </si>
  <si>
    <t>7.9</t>
  </si>
  <si>
    <t>9.9</t>
  </si>
  <si>
    <t>TOTAL GERAL</t>
  </si>
  <si>
    <t>Pinhal da Serra, Julho de 2011.</t>
  </si>
  <si>
    <t>_______________________                                                          ______________________</t>
  </si>
  <si>
    <t>José Fernando kuhn Adames                                                                     Ivandro Birck</t>
  </si>
  <si>
    <t>Eng. Civil CREA-RS 70952                                                                     Prefeito Municipal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</si>
</sst>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6" xfId="0" applyFont="1" applyBorder="1" applyAlignment="1">
      <alignment/>
    </xf>
    <xf numFmtId="4" fontId="0" fillId="0" borderId="16" xfId="0" applyNumberForma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" fontId="8" fillId="0" borderId="20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4" fontId="7" fillId="0" borderId="2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4" fontId="7" fillId="0" borderId="20" xfId="51" applyNumberFormat="1" applyFont="1" applyFill="1" applyBorder="1" applyAlignment="1" applyProtection="1">
      <alignment horizontal="right"/>
      <protection/>
    </xf>
    <xf numFmtId="49" fontId="8" fillId="0" borderId="22" xfId="0" applyNumberFormat="1" applyFont="1" applyFill="1" applyBorder="1" applyAlignment="1">
      <alignment/>
    </xf>
    <xf numFmtId="49" fontId="8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4" fontId="8" fillId="0" borderId="23" xfId="51" applyNumberFormat="1" applyFont="1" applyFill="1" applyBorder="1" applyAlignment="1" applyProtection="1">
      <alignment horizontal="right"/>
      <protection/>
    </xf>
    <xf numFmtId="4" fontId="8" fillId="0" borderId="23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46">
      <selection activeCell="O7" sqref="O7"/>
    </sheetView>
  </sheetViews>
  <sheetFormatPr defaultColWidth="9.140625" defaultRowHeight="15"/>
  <cols>
    <col min="1" max="1" width="0.13671875" style="0" customWidth="1"/>
    <col min="2" max="2" width="4.28125" style="0" customWidth="1"/>
    <col min="3" max="3" width="8.7109375" style="0" customWidth="1"/>
    <col min="4" max="4" width="58.140625" style="0" customWidth="1"/>
    <col min="5" max="5" width="3.8515625" style="0" customWidth="1"/>
    <col min="6" max="6" width="7.8515625" style="0" customWidth="1"/>
    <col min="7" max="7" width="6.28125" style="0" customWidth="1"/>
    <col min="8" max="8" width="9.140625" style="0" customWidth="1"/>
    <col min="9" max="9" width="6.140625" style="0" customWidth="1"/>
    <col min="10" max="10" width="10.140625" style="0" customWidth="1"/>
    <col min="11" max="11" width="7.140625" style="0" customWidth="1"/>
    <col min="12" max="12" width="9.7109375" style="0" customWidth="1"/>
    <col min="13" max="13" width="9.57421875" style="0" customWidth="1"/>
  </cols>
  <sheetData>
    <row r="1" spans="1:13" ht="15.75" thickBot="1">
      <c r="A1" s="1"/>
      <c r="B1" s="2" t="s">
        <v>0</v>
      </c>
      <c r="C1" s="3"/>
      <c r="D1" s="3"/>
      <c r="E1" s="3"/>
      <c r="F1" s="3"/>
      <c r="G1" s="3"/>
      <c r="H1" s="4"/>
      <c r="I1" s="5"/>
      <c r="J1" s="4"/>
      <c r="K1" s="5"/>
      <c r="L1" s="4"/>
      <c r="M1" s="5"/>
    </row>
    <row r="2" spans="1:13" ht="25.5">
      <c r="A2" s="6"/>
      <c r="B2" s="7"/>
      <c r="C2" s="8"/>
      <c r="D2" s="9" t="s">
        <v>1</v>
      </c>
      <c r="E2" s="10"/>
      <c r="F2" s="10"/>
      <c r="G2" s="10"/>
      <c r="H2" s="11"/>
      <c r="I2" s="12"/>
      <c r="J2" s="11" t="s">
        <v>2</v>
      </c>
      <c r="K2" s="13">
        <v>40544</v>
      </c>
      <c r="L2" s="11"/>
      <c r="M2" s="14"/>
    </row>
    <row r="3" spans="1:13" ht="15.75">
      <c r="A3" s="6"/>
      <c r="B3" s="15"/>
      <c r="C3" s="6"/>
      <c r="D3" s="16"/>
      <c r="E3" s="17"/>
      <c r="F3" s="17"/>
      <c r="G3" s="17"/>
      <c r="H3" s="4"/>
      <c r="I3" s="5"/>
      <c r="J3" s="4"/>
      <c r="K3" s="5"/>
      <c r="L3" s="4"/>
      <c r="M3" s="18"/>
    </row>
    <row r="4" spans="1:13" ht="15.75">
      <c r="A4" s="6"/>
      <c r="B4" s="15"/>
      <c r="C4" s="6"/>
      <c r="D4" s="16" t="s">
        <v>3</v>
      </c>
      <c r="E4" s="6"/>
      <c r="F4" s="19"/>
      <c r="G4" s="5"/>
      <c r="H4" s="4"/>
      <c r="I4" s="5"/>
      <c r="J4" s="4"/>
      <c r="K4" s="5"/>
      <c r="L4" s="4"/>
      <c r="M4" s="18"/>
    </row>
    <row r="5" spans="1:13" ht="15.75">
      <c r="A5" s="6"/>
      <c r="B5" s="15"/>
      <c r="C5" s="6"/>
      <c r="D5" s="16" t="s">
        <v>4</v>
      </c>
      <c r="E5" s="20"/>
      <c r="F5" s="20"/>
      <c r="G5" s="20"/>
      <c r="H5" s="20"/>
      <c r="I5" s="20"/>
      <c r="J5" s="21"/>
      <c r="K5" s="20"/>
      <c r="L5" s="20"/>
      <c r="M5" s="22"/>
    </row>
    <row r="6" spans="1:13" ht="16.5" thickBot="1">
      <c r="A6" s="6"/>
      <c r="B6" s="23"/>
      <c r="C6" s="24"/>
      <c r="D6" s="25" t="s">
        <v>5</v>
      </c>
      <c r="E6" s="24"/>
      <c r="F6" s="26"/>
      <c r="G6" s="27"/>
      <c r="H6" s="28"/>
      <c r="I6" s="28"/>
      <c r="J6" s="28"/>
      <c r="K6" s="29"/>
      <c r="L6" s="28"/>
      <c r="M6" s="30"/>
    </row>
    <row r="7" spans="1:13" ht="15">
      <c r="A7" s="6"/>
      <c r="B7" s="6"/>
      <c r="C7" s="6"/>
      <c r="D7" s="6"/>
      <c r="E7" s="6"/>
      <c r="F7" s="19"/>
      <c r="G7" s="5"/>
      <c r="H7" s="4"/>
      <c r="I7" s="5"/>
      <c r="J7" s="4"/>
      <c r="K7" s="5"/>
      <c r="L7" s="4"/>
      <c r="M7" s="5"/>
    </row>
    <row r="8" spans="1:13" ht="15">
      <c r="A8" s="6"/>
      <c r="B8" s="31"/>
      <c r="C8" s="31"/>
      <c r="D8" s="31"/>
      <c r="E8" s="31"/>
      <c r="F8" s="32"/>
      <c r="G8" s="33"/>
      <c r="H8" s="34"/>
      <c r="I8" s="33"/>
      <c r="J8" s="34"/>
      <c r="K8" s="33"/>
      <c r="L8" s="34"/>
      <c r="M8" s="33"/>
    </row>
    <row r="9" spans="1:13" ht="15">
      <c r="A9" s="17"/>
      <c r="B9" s="66" t="s">
        <v>6</v>
      </c>
      <c r="C9" s="66" t="s">
        <v>7</v>
      </c>
      <c r="D9" s="66" t="s">
        <v>8</v>
      </c>
      <c r="E9" s="66" t="s">
        <v>9</v>
      </c>
      <c r="F9" s="67" t="s">
        <v>10</v>
      </c>
      <c r="G9" s="35" t="s">
        <v>11</v>
      </c>
      <c r="H9" s="35" t="s">
        <v>12</v>
      </c>
      <c r="I9" s="35" t="s">
        <v>11</v>
      </c>
      <c r="J9" s="35" t="s">
        <v>12</v>
      </c>
      <c r="K9" s="35" t="s">
        <v>11</v>
      </c>
      <c r="L9" s="35" t="s">
        <v>12</v>
      </c>
      <c r="M9" s="69" t="s">
        <v>12</v>
      </c>
    </row>
    <row r="10" spans="1:13" ht="15">
      <c r="A10" s="17"/>
      <c r="B10" s="66"/>
      <c r="C10" s="66"/>
      <c r="D10" s="66"/>
      <c r="E10" s="66"/>
      <c r="F10" s="68"/>
      <c r="G10" s="36" t="s">
        <v>13</v>
      </c>
      <c r="H10" s="36" t="s">
        <v>13</v>
      </c>
      <c r="I10" s="36" t="s">
        <v>14</v>
      </c>
      <c r="J10" s="36" t="s">
        <v>14</v>
      </c>
      <c r="K10" s="36" t="s">
        <v>15</v>
      </c>
      <c r="L10" s="36" t="s">
        <v>15</v>
      </c>
      <c r="M10" s="69"/>
    </row>
    <row r="11" spans="1:13" ht="15">
      <c r="A11" s="17"/>
      <c r="B11" s="37" t="s">
        <v>16</v>
      </c>
      <c r="C11" s="37"/>
      <c r="D11" s="37" t="s">
        <v>17</v>
      </c>
      <c r="E11" s="37"/>
      <c r="F11" s="38"/>
      <c r="G11" s="39"/>
      <c r="H11" s="39"/>
      <c r="I11" s="39"/>
      <c r="J11" s="39"/>
      <c r="K11" s="39"/>
      <c r="L11" s="40"/>
      <c r="M11" s="39"/>
    </row>
    <row r="12" spans="1:13" ht="15">
      <c r="A12" s="41"/>
      <c r="B12" s="42" t="s">
        <v>18</v>
      </c>
      <c r="C12" s="43">
        <v>73610</v>
      </c>
      <c r="D12" s="44" t="s">
        <v>19</v>
      </c>
      <c r="E12" s="43" t="s">
        <v>20</v>
      </c>
      <c r="F12" s="45">
        <v>1021.1</v>
      </c>
      <c r="G12" s="46">
        <v>0.31</v>
      </c>
      <c r="H12" s="46">
        <f aca="true" t="shared" si="0" ref="H12:H20">G12*F12</f>
        <v>316.541</v>
      </c>
      <c r="I12" s="46">
        <v>0</v>
      </c>
      <c r="J12" s="46">
        <f aca="true" t="shared" si="1" ref="J12:J20">I12*F12</f>
        <v>0</v>
      </c>
      <c r="K12" s="46">
        <v>3.75</v>
      </c>
      <c r="L12" s="47">
        <f aca="true" t="shared" si="2" ref="L12:L20">K12*F12</f>
        <v>3829.125</v>
      </c>
      <c r="M12" s="46">
        <f aca="true" t="shared" si="3" ref="M12:M20">L12+J12+H12</f>
        <v>4145.666</v>
      </c>
    </row>
    <row r="13" spans="1:13" ht="26.25" customHeight="1">
      <c r="A13" s="41"/>
      <c r="B13" s="48" t="s">
        <v>21</v>
      </c>
      <c r="C13" s="49" t="s">
        <v>22</v>
      </c>
      <c r="D13" s="50" t="s">
        <v>23</v>
      </c>
      <c r="E13" s="49" t="s">
        <v>24</v>
      </c>
      <c r="F13" s="51">
        <f>(F20*1.6*1.6*1.6)+(F12*0.4*1.5)</f>
        <v>698.6760000000002</v>
      </c>
      <c r="G13" s="52">
        <v>0.3</v>
      </c>
      <c r="H13" s="52">
        <f t="shared" si="0"/>
        <v>209.60280000000003</v>
      </c>
      <c r="I13" s="52">
        <v>0</v>
      </c>
      <c r="J13" s="52">
        <f t="shared" si="1"/>
        <v>0</v>
      </c>
      <c r="K13" s="52">
        <v>3.33</v>
      </c>
      <c r="L13" s="53">
        <f t="shared" si="2"/>
        <v>2326.5910800000006</v>
      </c>
      <c r="M13" s="52">
        <f t="shared" si="3"/>
        <v>2536.1938800000007</v>
      </c>
    </row>
    <row r="14" spans="1:13" ht="15">
      <c r="A14" s="41"/>
      <c r="B14" s="42" t="s">
        <v>25</v>
      </c>
      <c r="C14" s="43" t="s">
        <v>26</v>
      </c>
      <c r="D14" s="44" t="s">
        <v>27</v>
      </c>
      <c r="E14" s="43" t="s">
        <v>24</v>
      </c>
      <c r="F14" s="45">
        <f>F13*0.65</f>
        <v>454.13940000000014</v>
      </c>
      <c r="G14" s="46">
        <v>1.04</v>
      </c>
      <c r="H14" s="46">
        <f t="shared" si="0"/>
        <v>472.3049760000002</v>
      </c>
      <c r="I14" s="46">
        <v>0</v>
      </c>
      <c r="J14" s="46">
        <f t="shared" si="1"/>
        <v>0</v>
      </c>
      <c r="K14" s="46">
        <v>12.05</v>
      </c>
      <c r="L14" s="47">
        <f t="shared" si="2"/>
        <v>5472.379770000002</v>
      </c>
      <c r="M14" s="46">
        <f t="shared" si="3"/>
        <v>5944.684746000003</v>
      </c>
    </row>
    <row r="15" spans="1:13" ht="15">
      <c r="A15" s="41"/>
      <c r="B15" s="48" t="s">
        <v>28</v>
      </c>
      <c r="C15" s="43" t="s">
        <v>29</v>
      </c>
      <c r="D15" s="44" t="s">
        <v>30</v>
      </c>
      <c r="E15" s="43" t="s">
        <v>24</v>
      </c>
      <c r="F15" s="45">
        <f>F13-F14</f>
        <v>244.53660000000002</v>
      </c>
      <c r="G15" s="46">
        <v>0.35</v>
      </c>
      <c r="H15" s="46">
        <f t="shared" si="0"/>
        <v>85.58781</v>
      </c>
      <c r="I15" s="46">
        <v>0</v>
      </c>
      <c r="J15" s="46">
        <f t="shared" si="1"/>
        <v>0</v>
      </c>
      <c r="K15" s="46">
        <v>4.53</v>
      </c>
      <c r="L15" s="47">
        <f t="shared" si="2"/>
        <v>1107.7507980000003</v>
      </c>
      <c r="M15" s="46">
        <f>L15+J15+H15</f>
        <v>1193.3386080000002</v>
      </c>
    </row>
    <row r="16" spans="1:13" ht="15">
      <c r="A16" s="6"/>
      <c r="B16" s="42" t="s">
        <v>31</v>
      </c>
      <c r="C16" s="43" t="s">
        <v>32</v>
      </c>
      <c r="D16" s="44" t="s">
        <v>33</v>
      </c>
      <c r="E16" s="43" t="s">
        <v>24</v>
      </c>
      <c r="F16" s="45">
        <f>F15</f>
        <v>244.53660000000002</v>
      </c>
      <c r="G16" s="46">
        <v>0.1</v>
      </c>
      <c r="H16" s="46">
        <f t="shared" si="0"/>
        <v>24.453660000000003</v>
      </c>
      <c r="I16" s="46">
        <v>0</v>
      </c>
      <c r="J16" s="46">
        <f t="shared" si="1"/>
        <v>0</v>
      </c>
      <c r="K16" s="46">
        <v>1.8</v>
      </c>
      <c r="L16" s="47">
        <f t="shared" si="2"/>
        <v>440.1658800000001</v>
      </c>
      <c r="M16" s="46">
        <f>L16+J16+H16</f>
        <v>464.6195400000001</v>
      </c>
    </row>
    <row r="17" spans="1:13" ht="15">
      <c r="A17" s="6"/>
      <c r="B17" s="48" t="s">
        <v>34</v>
      </c>
      <c r="C17" s="43" t="s">
        <v>35</v>
      </c>
      <c r="D17" s="44" t="s">
        <v>36</v>
      </c>
      <c r="E17" s="43" t="s">
        <v>24</v>
      </c>
      <c r="F17" s="54">
        <f>F12*1*0.2</f>
        <v>204.22000000000003</v>
      </c>
      <c r="G17" s="46">
        <v>0.59</v>
      </c>
      <c r="H17" s="46">
        <f t="shared" si="0"/>
        <v>120.48980000000002</v>
      </c>
      <c r="I17" s="46">
        <v>0</v>
      </c>
      <c r="J17" s="46">
        <f t="shared" si="1"/>
        <v>0</v>
      </c>
      <c r="K17" s="46">
        <v>7.02</v>
      </c>
      <c r="L17" s="47">
        <f t="shared" si="2"/>
        <v>1433.6244000000002</v>
      </c>
      <c r="M17" s="46">
        <f>L17+J17+H17</f>
        <v>1554.1142000000002</v>
      </c>
    </row>
    <row r="18" spans="1:13" ht="27.75" customHeight="1">
      <c r="A18" s="41"/>
      <c r="B18" s="48" t="s">
        <v>37</v>
      </c>
      <c r="C18" s="49"/>
      <c r="D18" s="50" t="s">
        <v>38</v>
      </c>
      <c r="E18" s="49" t="s">
        <v>20</v>
      </c>
      <c r="F18" s="51">
        <f>F12</f>
        <v>1021.1</v>
      </c>
      <c r="G18" s="52">
        <v>3.3</v>
      </c>
      <c r="H18" s="52">
        <f t="shared" si="0"/>
        <v>3369.63</v>
      </c>
      <c r="I18" s="52">
        <v>29.87</v>
      </c>
      <c r="J18" s="52">
        <f t="shared" si="1"/>
        <v>30500.257</v>
      </c>
      <c r="K18" s="52">
        <v>22.5</v>
      </c>
      <c r="L18" s="53">
        <f t="shared" si="2"/>
        <v>22974.75</v>
      </c>
      <c r="M18" s="52">
        <f t="shared" si="3"/>
        <v>56844.636999999995</v>
      </c>
    </row>
    <row r="19" spans="1:13" ht="27.75" customHeight="1">
      <c r="A19" s="41"/>
      <c r="B19" s="48" t="s">
        <v>39</v>
      </c>
      <c r="C19" s="49"/>
      <c r="D19" s="50" t="s">
        <v>63</v>
      </c>
      <c r="E19" s="49" t="s">
        <v>20</v>
      </c>
      <c r="F19" s="51">
        <v>1021.1</v>
      </c>
      <c r="G19" s="52">
        <v>3</v>
      </c>
      <c r="H19" s="52">
        <f>G19*F19</f>
        <v>3063.3</v>
      </c>
      <c r="I19" s="52">
        <v>11.17</v>
      </c>
      <c r="J19" s="52">
        <f>I19*F19</f>
        <v>11405.687</v>
      </c>
      <c r="K19" s="52">
        <v>21.9</v>
      </c>
      <c r="L19" s="53">
        <f>K19*F19</f>
        <v>22362.09</v>
      </c>
      <c r="M19" s="52">
        <f>L19+J19+H19</f>
        <v>36831.077000000005</v>
      </c>
    </row>
    <row r="20" spans="1:13" ht="15.75" thickBot="1">
      <c r="A20" s="6"/>
      <c r="B20" s="48" t="s">
        <v>62</v>
      </c>
      <c r="C20" s="43"/>
      <c r="D20" s="44" t="s">
        <v>40</v>
      </c>
      <c r="E20" s="43" t="s">
        <v>41</v>
      </c>
      <c r="F20" s="45">
        <v>21</v>
      </c>
      <c r="G20" s="46">
        <v>54.52</v>
      </c>
      <c r="H20" s="46">
        <f t="shared" si="0"/>
        <v>1144.92</v>
      </c>
      <c r="I20" s="46">
        <v>496.86</v>
      </c>
      <c r="J20" s="46">
        <f t="shared" si="1"/>
        <v>10434.06</v>
      </c>
      <c r="K20" s="46">
        <v>313.51</v>
      </c>
      <c r="L20" s="47">
        <f t="shared" si="2"/>
        <v>6583.71</v>
      </c>
      <c r="M20" s="46">
        <f t="shared" si="3"/>
        <v>18162.690000000002</v>
      </c>
    </row>
    <row r="21" spans="1:13" ht="15.75" thickBot="1">
      <c r="A21" s="17"/>
      <c r="B21" s="55"/>
      <c r="C21" s="56"/>
      <c r="D21" s="57" t="s">
        <v>12</v>
      </c>
      <c r="E21" s="58"/>
      <c r="F21" s="59"/>
      <c r="G21" s="60"/>
      <c r="H21" s="60">
        <f>SUM(H12:H20)</f>
        <v>8806.830046</v>
      </c>
      <c r="I21" s="60"/>
      <c r="J21" s="60">
        <f>SUM(J12:J20)</f>
        <v>52340.004</v>
      </c>
      <c r="K21" s="61"/>
      <c r="L21" s="60">
        <f>SUM(L12:L20)</f>
        <v>66530.18692800001</v>
      </c>
      <c r="M21" s="62">
        <f>H21+J21+L21</f>
        <v>127677.02097400001</v>
      </c>
    </row>
    <row r="23" spans="1:13" ht="15">
      <c r="A23" s="17"/>
      <c r="B23" s="37" t="s">
        <v>42</v>
      </c>
      <c r="C23" s="37"/>
      <c r="D23" s="37" t="s">
        <v>43</v>
      </c>
      <c r="E23" s="37"/>
      <c r="F23" s="38"/>
      <c r="G23" s="39"/>
      <c r="H23" s="39"/>
      <c r="I23" s="39"/>
      <c r="J23" s="39"/>
      <c r="K23" s="39"/>
      <c r="L23" s="40"/>
      <c r="M23" s="39"/>
    </row>
    <row r="24" spans="1:13" ht="15">
      <c r="A24" s="41"/>
      <c r="B24" s="42" t="s">
        <v>44</v>
      </c>
      <c r="C24" s="43">
        <v>73610</v>
      </c>
      <c r="D24" s="44" t="s">
        <v>19</v>
      </c>
      <c r="E24" s="43" t="s">
        <v>20</v>
      </c>
      <c r="F24" s="45">
        <v>236.5</v>
      </c>
      <c r="G24" s="46">
        <v>0.31</v>
      </c>
      <c r="H24" s="46">
        <f aca="true" t="shared" si="4" ref="H24:H32">G24*F24</f>
        <v>73.315</v>
      </c>
      <c r="I24" s="46">
        <v>0</v>
      </c>
      <c r="J24" s="46">
        <f aca="true" t="shared" si="5" ref="J24:J32">I24*F24</f>
        <v>0</v>
      </c>
      <c r="K24" s="46">
        <v>3.75</v>
      </c>
      <c r="L24" s="47">
        <f aca="true" t="shared" si="6" ref="L24:L32">K24*F24</f>
        <v>886.875</v>
      </c>
      <c r="M24" s="46">
        <f aca="true" t="shared" si="7" ref="M24:M32">L24+J24+H24</f>
        <v>960.19</v>
      </c>
    </row>
    <row r="25" spans="1:13" ht="24">
      <c r="A25" s="41"/>
      <c r="B25" s="48" t="s">
        <v>45</v>
      </c>
      <c r="C25" s="49" t="s">
        <v>22</v>
      </c>
      <c r="D25" s="50" t="s">
        <v>23</v>
      </c>
      <c r="E25" s="49" t="s">
        <v>24</v>
      </c>
      <c r="F25" s="51">
        <f>(F32*1.6*1.6*1.6)+(F24*0.4*1.5)</f>
        <v>158.28400000000002</v>
      </c>
      <c r="G25" s="52">
        <v>0.3</v>
      </c>
      <c r="H25" s="52">
        <f t="shared" si="4"/>
        <v>47.485200000000006</v>
      </c>
      <c r="I25" s="52">
        <v>0</v>
      </c>
      <c r="J25" s="52">
        <f t="shared" si="5"/>
        <v>0</v>
      </c>
      <c r="K25" s="52">
        <v>3.33</v>
      </c>
      <c r="L25" s="53">
        <f t="shared" si="6"/>
        <v>527.08572</v>
      </c>
      <c r="M25" s="52">
        <f t="shared" si="7"/>
        <v>574.57092</v>
      </c>
    </row>
    <row r="26" spans="1:13" ht="15">
      <c r="A26" s="41"/>
      <c r="B26" s="42" t="s">
        <v>46</v>
      </c>
      <c r="C26" s="43" t="s">
        <v>26</v>
      </c>
      <c r="D26" s="44" t="s">
        <v>27</v>
      </c>
      <c r="E26" s="43" t="s">
        <v>24</v>
      </c>
      <c r="F26" s="45">
        <f>F25*0.65</f>
        <v>102.88460000000002</v>
      </c>
      <c r="G26" s="46">
        <v>1.04</v>
      </c>
      <c r="H26" s="46">
        <f t="shared" si="4"/>
        <v>106.99998400000003</v>
      </c>
      <c r="I26" s="46">
        <v>0</v>
      </c>
      <c r="J26" s="46">
        <f t="shared" si="5"/>
        <v>0</v>
      </c>
      <c r="K26" s="46">
        <v>12.05</v>
      </c>
      <c r="L26" s="47">
        <f t="shared" si="6"/>
        <v>1239.7594300000003</v>
      </c>
      <c r="M26" s="46">
        <f t="shared" si="7"/>
        <v>1346.7594140000003</v>
      </c>
    </row>
    <row r="27" spans="1:13" ht="15">
      <c r="A27" s="41"/>
      <c r="B27" s="48" t="s">
        <v>47</v>
      </c>
      <c r="C27" s="43" t="s">
        <v>29</v>
      </c>
      <c r="D27" s="44" t="s">
        <v>30</v>
      </c>
      <c r="E27" s="43" t="s">
        <v>24</v>
      </c>
      <c r="F27" s="45">
        <f>F25-F26</f>
        <v>55.3994</v>
      </c>
      <c r="G27" s="46">
        <v>0.35</v>
      </c>
      <c r="H27" s="46">
        <f t="shared" si="4"/>
        <v>19.389789999999998</v>
      </c>
      <c r="I27" s="46">
        <v>0</v>
      </c>
      <c r="J27" s="46">
        <f t="shared" si="5"/>
        <v>0</v>
      </c>
      <c r="K27" s="46">
        <v>4.53</v>
      </c>
      <c r="L27" s="47">
        <f t="shared" si="6"/>
        <v>250.959282</v>
      </c>
      <c r="M27" s="46">
        <f t="shared" si="7"/>
        <v>270.349072</v>
      </c>
    </row>
    <row r="28" spans="1:13" ht="15">
      <c r="A28" s="6"/>
      <c r="B28" s="42" t="s">
        <v>48</v>
      </c>
      <c r="C28" s="43" t="s">
        <v>32</v>
      </c>
      <c r="D28" s="44" t="s">
        <v>33</v>
      </c>
      <c r="E28" s="43" t="s">
        <v>24</v>
      </c>
      <c r="F28" s="45">
        <f>F27</f>
        <v>55.3994</v>
      </c>
      <c r="G28" s="46">
        <v>0.1</v>
      </c>
      <c r="H28" s="46">
        <f t="shared" si="4"/>
        <v>5.5399400000000005</v>
      </c>
      <c r="I28" s="46">
        <v>0</v>
      </c>
      <c r="J28" s="46">
        <f t="shared" si="5"/>
        <v>0</v>
      </c>
      <c r="K28" s="46">
        <v>1.8</v>
      </c>
      <c r="L28" s="47">
        <f t="shared" si="6"/>
        <v>99.71892</v>
      </c>
      <c r="M28" s="46">
        <f t="shared" si="7"/>
        <v>105.25886</v>
      </c>
    </row>
    <row r="29" spans="1:13" ht="15">
      <c r="A29" s="6"/>
      <c r="B29" s="48" t="s">
        <v>49</v>
      </c>
      <c r="C29" s="43" t="s">
        <v>35</v>
      </c>
      <c r="D29" s="44" t="s">
        <v>36</v>
      </c>
      <c r="E29" s="43" t="s">
        <v>24</v>
      </c>
      <c r="F29" s="54">
        <f>F24*1*0.2</f>
        <v>47.300000000000004</v>
      </c>
      <c r="G29" s="46">
        <v>0.59</v>
      </c>
      <c r="H29" s="46">
        <f t="shared" si="4"/>
        <v>27.907</v>
      </c>
      <c r="I29" s="46">
        <v>0</v>
      </c>
      <c r="J29" s="46">
        <f t="shared" si="5"/>
        <v>0</v>
      </c>
      <c r="K29" s="46">
        <v>7.02</v>
      </c>
      <c r="L29" s="47">
        <f t="shared" si="6"/>
        <v>332.046</v>
      </c>
      <c r="M29" s="46">
        <f t="shared" si="7"/>
        <v>359.953</v>
      </c>
    </row>
    <row r="30" spans="1:13" ht="24">
      <c r="A30" s="41"/>
      <c r="B30" s="48" t="s">
        <v>50</v>
      </c>
      <c r="C30" s="49"/>
      <c r="D30" s="50" t="s">
        <v>38</v>
      </c>
      <c r="E30" s="49" t="s">
        <v>20</v>
      </c>
      <c r="F30" s="51">
        <f>F24</f>
        <v>236.5</v>
      </c>
      <c r="G30" s="52">
        <v>3.3</v>
      </c>
      <c r="H30" s="52">
        <f t="shared" si="4"/>
        <v>780.4499999999999</v>
      </c>
      <c r="I30" s="52">
        <v>29.87</v>
      </c>
      <c r="J30" s="52">
        <f t="shared" si="5"/>
        <v>7064.255</v>
      </c>
      <c r="K30" s="52">
        <v>22.5</v>
      </c>
      <c r="L30" s="53">
        <f t="shared" si="6"/>
        <v>5321.25</v>
      </c>
      <c r="M30" s="52">
        <f t="shared" si="7"/>
        <v>13165.955000000002</v>
      </c>
    </row>
    <row r="31" spans="1:13" ht="24">
      <c r="A31" s="41"/>
      <c r="B31" s="48" t="s">
        <v>51</v>
      </c>
      <c r="C31" s="49"/>
      <c r="D31" s="50" t="s">
        <v>63</v>
      </c>
      <c r="E31" s="49" t="s">
        <v>20</v>
      </c>
      <c r="F31" s="51">
        <v>236.5</v>
      </c>
      <c r="G31" s="52">
        <v>3</v>
      </c>
      <c r="H31" s="52">
        <f>G31*F31</f>
        <v>709.5</v>
      </c>
      <c r="I31" s="52">
        <v>11.17</v>
      </c>
      <c r="J31" s="52">
        <f>I31*F31</f>
        <v>2641.705</v>
      </c>
      <c r="K31" s="52">
        <v>21.9</v>
      </c>
      <c r="L31" s="53">
        <f>K31*F31</f>
        <v>5179.349999999999</v>
      </c>
      <c r="M31" s="52">
        <f>L31+J31+H31</f>
        <v>8530.555</v>
      </c>
    </row>
    <row r="32" spans="1:13" ht="15.75" thickBot="1">
      <c r="A32" s="6"/>
      <c r="B32" s="48" t="s">
        <v>64</v>
      </c>
      <c r="C32" s="43"/>
      <c r="D32" s="44" t="s">
        <v>40</v>
      </c>
      <c r="E32" s="43" t="s">
        <v>41</v>
      </c>
      <c r="F32" s="45">
        <v>4</v>
      </c>
      <c r="G32" s="46">
        <v>54.52</v>
      </c>
      <c r="H32" s="46">
        <f t="shared" si="4"/>
        <v>218.08</v>
      </c>
      <c r="I32" s="46">
        <v>491.34</v>
      </c>
      <c r="J32" s="46">
        <f t="shared" si="5"/>
        <v>1965.36</v>
      </c>
      <c r="K32" s="46">
        <v>313.51</v>
      </c>
      <c r="L32" s="47">
        <f t="shared" si="6"/>
        <v>1254.04</v>
      </c>
      <c r="M32" s="46">
        <f t="shared" si="7"/>
        <v>3437.4799999999996</v>
      </c>
    </row>
    <row r="33" spans="1:13" ht="15.75" thickBot="1">
      <c r="A33" s="17"/>
      <c r="B33" s="55"/>
      <c r="C33" s="56"/>
      <c r="D33" s="57" t="s">
        <v>12</v>
      </c>
      <c r="E33" s="58"/>
      <c r="F33" s="59"/>
      <c r="G33" s="60"/>
      <c r="H33" s="60">
        <f>SUM(H24:H32)</f>
        <v>1988.666914</v>
      </c>
      <c r="I33" s="60"/>
      <c r="J33" s="60">
        <f>SUM(J24:J32)</f>
        <v>11671.32</v>
      </c>
      <c r="K33" s="61"/>
      <c r="L33" s="60">
        <f>SUM(L24:L32)</f>
        <v>15091.084351999998</v>
      </c>
      <c r="M33" s="62">
        <f>H33+J33+L33</f>
        <v>28751.071266</v>
      </c>
    </row>
    <row r="35" spans="1:13" ht="15">
      <c r="A35" s="17"/>
      <c r="B35" s="37" t="s">
        <v>52</v>
      </c>
      <c r="C35" s="37"/>
      <c r="D35" s="37" t="s">
        <v>53</v>
      </c>
      <c r="E35" s="37"/>
      <c r="F35" s="38"/>
      <c r="G35" s="39"/>
      <c r="H35" s="39"/>
      <c r="I35" s="39"/>
      <c r="J35" s="39"/>
      <c r="K35" s="39"/>
      <c r="L35" s="40"/>
      <c r="M35" s="39"/>
    </row>
    <row r="36" spans="1:13" ht="15">
      <c r="A36" s="41"/>
      <c r="B36" s="42" t="s">
        <v>54</v>
      </c>
      <c r="C36" s="43">
        <v>73610</v>
      </c>
      <c r="D36" s="44" t="s">
        <v>19</v>
      </c>
      <c r="E36" s="43" t="s">
        <v>20</v>
      </c>
      <c r="F36" s="45">
        <v>604.9</v>
      </c>
      <c r="G36" s="46">
        <v>0.31</v>
      </c>
      <c r="H36" s="46">
        <f aca="true" t="shared" si="8" ref="H36:H44">G36*F36</f>
        <v>187.519</v>
      </c>
      <c r="I36" s="46">
        <v>0</v>
      </c>
      <c r="J36" s="46">
        <f aca="true" t="shared" si="9" ref="J36:J44">I36*F36</f>
        <v>0</v>
      </c>
      <c r="K36" s="46">
        <v>3.75</v>
      </c>
      <c r="L36" s="47">
        <f aca="true" t="shared" si="10" ref="L36:L44">K36*F36</f>
        <v>2268.375</v>
      </c>
      <c r="M36" s="46">
        <f aca="true" t="shared" si="11" ref="M36:M44">L36+J36+H36</f>
        <v>2455.8940000000002</v>
      </c>
    </row>
    <row r="37" spans="1:13" ht="24">
      <c r="A37" s="41"/>
      <c r="B37" s="48" t="s">
        <v>55</v>
      </c>
      <c r="C37" s="49" t="s">
        <v>22</v>
      </c>
      <c r="D37" s="50" t="s">
        <v>23</v>
      </c>
      <c r="E37" s="49" t="s">
        <v>24</v>
      </c>
      <c r="F37" s="51">
        <f>(F44*1.6*1.6*1.6)+(F36*0.4*1.5)</f>
        <v>399.804</v>
      </c>
      <c r="G37" s="52">
        <v>0.3</v>
      </c>
      <c r="H37" s="52">
        <f t="shared" si="8"/>
        <v>119.94119999999998</v>
      </c>
      <c r="I37" s="52">
        <v>0</v>
      </c>
      <c r="J37" s="52">
        <f t="shared" si="9"/>
        <v>0</v>
      </c>
      <c r="K37" s="52">
        <v>3.33</v>
      </c>
      <c r="L37" s="53">
        <f t="shared" si="10"/>
        <v>1331.3473199999999</v>
      </c>
      <c r="M37" s="52">
        <f t="shared" si="11"/>
        <v>1451.2885199999998</v>
      </c>
    </row>
    <row r="38" spans="1:13" ht="15">
      <c r="A38" s="41"/>
      <c r="B38" s="42" t="s">
        <v>56</v>
      </c>
      <c r="C38" s="43" t="s">
        <v>26</v>
      </c>
      <c r="D38" s="44" t="s">
        <v>27</v>
      </c>
      <c r="E38" s="43" t="s">
        <v>24</v>
      </c>
      <c r="F38" s="45">
        <f>F37*0.65</f>
        <v>259.8726</v>
      </c>
      <c r="G38" s="46">
        <v>1.04</v>
      </c>
      <c r="H38" s="46">
        <f t="shared" si="8"/>
        <v>270.267504</v>
      </c>
      <c r="I38" s="46">
        <v>0</v>
      </c>
      <c r="J38" s="46">
        <f t="shared" si="9"/>
        <v>0</v>
      </c>
      <c r="K38" s="46">
        <v>12.05</v>
      </c>
      <c r="L38" s="47">
        <f t="shared" si="10"/>
        <v>3131.46483</v>
      </c>
      <c r="M38" s="46">
        <f t="shared" si="11"/>
        <v>3401.732334</v>
      </c>
    </row>
    <row r="39" spans="1:13" ht="15">
      <c r="A39" s="41"/>
      <c r="B39" s="48" t="s">
        <v>57</v>
      </c>
      <c r="C39" s="43" t="s">
        <v>29</v>
      </c>
      <c r="D39" s="44" t="s">
        <v>30</v>
      </c>
      <c r="E39" s="43" t="s">
        <v>24</v>
      </c>
      <c r="F39" s="45">
        <f>F37-F38</f>
        <v>139.9314</v>
      </c>
      <c r="G39" s="46">
        <v>0.35</v>
      </c>
      <c r="H39" s="46">
        <f t="shared" si="8"/>
        <v>48.975989999999996</v>
      </c>
      <c r="I39" s="46">
        <v>0</v>
      </c>
      <c r="J39" s="46">
        <f t="shared" si="9"/>
        <v>0</v>
      </c>
      <c r="K39" s="46">
        <v>4.53</v>
      </c>
      <c r="L39" s="47">
        <f t="shared" si="10"/>
        <v>633.889242</v>
      </c>
      <c r="M39" s="46">
        <f t="shared" si="11"/>
        <v>682.865232</v>
      </c>
    </row>
    <row r="40" spans="1:13" ht="15">
      <c r="A40" s="6"/>
      <c r="B40" s="42" t="s">
        <v>58</v>
      </c>
      <c r="C40" s="43" t="s">
        <v>32</v>
      </c>
      <c r="D40" s="44" t="s">
        <v>33</v>
      </c>
      <c r="E40" s="43" t="s">
        <v>24</v>
      </c>
      <c r="F40" s="45">
        <f>F39</f>
        <v>139.9314</v>
      </c>
      <c r="G40" s="46">
        <v>0.1</v>
      </c>
      <c r="H40" s="46">
        <f t="shared" si="8"/>
        <v>13.99314</v>
      </c>
      <c r="I40" s="46">
        <v>0</v>
      </c>
      <c r="J40" s="46">
        <f t="shared" si="9"/>
        <v>0</v>
      </c>
      <c r="K40" s="46">
        <v>1.8</v>
      </c>
      <c r="L40" s="47">
        <f t="shared" si="10"/>
        <v>251.87652</v>
      </c>
      <c r="M40" s="46">
        <f t="shared" si="11"/>
        <v>265.86966</v>
      </c>
    </row>
    <row r="41" spans="1:13" ht="15">
      <c r="A41" s="6"/>
      <c r="B41" s="48" t="s">
        <v>59</v>
      </c>
      <c r="C41" s="43" t="s">
        <v>35</v>
      </c>
      <c r="D41" s="44" t="s">
        <v>36</v>
      </c>
      <c r="E41" s="43" t="s">
        <v>24</v>
      </c>
      <c r="F41" s="54">
        <f>F36*1*0.2</f>
        <v>120.98</v>
      </c>
      <c r="G41" s="46">
        <v>0.59</v>
      </c>
      <c r="H41" s="46">
        <f t="shared" si="8"/>
        <v>71.37819999999999</v>
      </c>
      <c r="I41" s="46">
        <v>0</v>
      </c>
      <c r="J41" s="46">
        <f t="shared" si="9"/>
        <v>0</v>
      </c>
      <c r="K41" s="46">
        <v>7.02</v>
      </c>
      <c r="L41" s="47">
        <f t="shared" si="10"/>
        <v>849.2796</v>
      </c>
      <c r="M41" s="46">
        <f t="shared" si="11"/>
        <v>920.6578</v>
      </c>
    </row>
    <row r="42" spans="1:13" ht="24">
      <c r="A42" s="41"/>
      <c r="B42" s="48" t="s">
        <v>60</v>
      </c>
      <c r="C42" s="49"/>
      <c r="D42" s="50" t="s">
        <v>38</v>
      </c>
      <c r="E42" s="49" t="s">
        <v>20</v>
      </c>
      <c r="F42" s="51">
        <f>F36</f>
        <v>604.9</v>
      </c>
      <c r="G42" s="52">
        <v>3.3</v>
      </c>
      <c r="H42" s="52">
        <f t="shared" si="8"/>
        <v>1996.1699999999998</v>
      </c>
      <c r="I42" s="52">
        <v>29.87</v>
      </c>
      <c r="J42" s="52">
        <f t="shared" si="9"/>
        <v>18068.363</v>
      </c>
      <c r="K42" s="52">
        <v>22.5</v>
      </c>
      <c r="L42" s="53">
        <f t="shared" si="10"/>
        <v>13610.25</v>
      </c>
      <c r="M42" s="52">
        <f t="shared" si="11"/>
        <v>33674.783</v>
      </c>
    </row>
    <row r="43" spans="1:13" ht="24">
      <c r="A43" s="41"/>
      <c r="B43" s="48" t="s">
        <v>61</v>
      </c>
      <c r="C43" s="49"/>
      <c r="D43" s="50" t="s">
        <v>63</v>
      </c>
      <c r="E43" s="49" t="s">
        <v>20</v>
      </c>
      <c r="F43" s="51">
        <v>604.9</v>
      </c>
      <c r="G43" s="52">
        <v>3</v>
      </c>
      <c r="H43" s="52">
        <f>G43*F43</f>
        <v>1814.6999999999998</v>
      </c>
      <c r="I43" s="52">
        <v>11.17</v>
      </c>
      <c r="J43" s="52">
        <f>I43*F43</f>
        <v>6756.732999999999</v>
      </c>
      <c r="K43" s="52">
        <v>21.9</v>
      </c>
      <c r="L43" s="53">
        <f>K43*F43</f>
        <v>13247.31</v>
      </c>
      <c r="M43" s="52">
        <f>L43+J43+H43</f>
        <v>21818.743</v>
      </c>
    </row>
    <row r="44" spans="1:13" ht="15.75" thickBot="1">
      <c r="A44" s="6"/>
      <c r="B44" s="48" t="s">
        <v>65</v>
      </c>
      <c r="C44" s="43"/>
      <c r="D44" s="44" t="s">
        <v>40</v>
      </c>
      <c r="E44" s="43" t="s">
        <v>41</v>
      </c>
      <c r="F44" s="45">
        <v>9</v>
      </c>
      <c r="G44" s="46">
        <v>54.52</v>
      </c>
      <c r="H44" s="46">
        <f t="shared" si="8"/>
        <v>490.68</v>
      </c>
      <c r="I44" s="46">
        <v>491.34</v>
      </c>
      <c r="J44" s="46">
        <f t="shared" si="9"/>
        <v>4422.0599999999995</v>
      </c>
      <c r="K44" s="46">
        <v>313.51</v>
      </c>
      <c r="L44" s="47">
        <f t="shared" si="10"/>
        <v>2821.59</v>
      </c>
      <c r="M44" s="46">
        <f t="shared" si="11"/>
        <v>7734.33</v>
      </c>
    </row>
    <row r="45" spans="1:13" ht="15.75" thickBot="1">
      <c r="A45" s="17"/>
      <c r="B45" s="55"/>
      <c r="C45" s="56"/>
      <c r="D45" s="57" t="s">
        <v>12</v>
      </c>
      <c r="E45" s="58"/>
      <c r="F45" s="59"/>
      <c r="G45" s="60"/>
      <c r="H45" s="60">
        <f>SUM(H36:H44)</f>
        <v>5013.625034</v>
      </c>
      <c r="I45" s="60"/>
      <c r="J45" s="60">
        <f>SUM(J36:J44)</f>
        <v>29247.156000000003</v>
      </c>
      <c r="K45" s="61"/>
      <c r="L45" s="60">
        <f>SUM(L36:L44)</f>
        <v>38145.382512</v>
      </c>
      <c r="M45" s="62">
        <f>H45+J45+L45</f>
        <v>72406.163546</v>
      </c>
    </row>
    <row r="46" ht="15.75" thickBot="1"/>
    <row r="47" spans="2:13" ht="15.75" thickBot="1">
      <c r="B47" s="63"/>
      <c r="C47" s="64"/>
      <c r="D47" s="57" t="s">
        <v>66</v>
      </c>
      <c r="E47" s="57"/>
      <c r="F47" s="61"/>
      <c r="G47" s="60"/>
      <c r="H47" s="60">
        <f>H45+H33+H21</f>
        <v>15809.121994</v>
      </c>
      <c r="I47" s="60"/>
      <c r="J47" s="60">
        <f>J45+J33+J21</f>
        <v>93258.48000000001</v>
      </c>
      <c r="K47" s="60"/>
      <c r="L47" s="60">
        <f>L45+L33+L21</f>
        <v>119766.653792</v>
      </c>
      <c r="M47" s="62">
        <f>L47+J47+H47</f>
        <v>228834.255786</v>
      </c>
    </row>
    <row r="51" ht="15">
      <c r="D51" s="65" t="s">
        <v>67</v>
      </c>
    </row>
    <row r="52" ht="15">
      <c r="D52" s="31"/>
    </row>
    <row r="53" ht="15">
      <c r="D53" s="31"/>
    </row>
    <row r="54" ht="15">
      <c r="D54" s="31" t="s">
        <v>68</v>
      </c>
    </row>
    <row r="55" ht="15">
      <c r="D55" s="31" t="s">
        <v>69</v>
      </c>
    </row>
    <row r="56" ht="15">
      <c r="D56" s="31" t="s">
        <v>70</v>
      </c>
    </row>
  </sheetData>
  <sheetProtection/>
  <mergeCells count="6">
    <mergeCell ref="B9:B10"/>
    <mergeCell ref="C9:C10"/>
    <mergeCell ref="D9:D10"/>
    <mergeCell ref="E9:E10"/>
    <mergeCell ref="F9:F10"/>
    <mergeCell ref="M9:M10"/>
  </mergeCells>
  <printOptions/>
  <pageMargins left="0" right="0" top="0.5905511811023623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ADAMES</dc:creator>
  <cp:keywords/>
  <dc:description/>
  <cp:lastModifiedBy>ADAMES</cp:lastModifiedBy>
  <cp:lastPrinted>2011-07-25T12:49:46Z</cp:lastPrinted>
  <dcterms:created xsi:type="dcterms:W3CDTF">2011-07-14T11:23:59Z</dcterms:created>
  <dcterms:modified xsi:type="dcterms:W3CDTF">2011-07-25T12:49:50Z</dcterms:modified>
  <cp:category/>
  <cp:version/>
  <cp:contentType/>
  <cp:contentStatus/>
</cp:coreProperties>
</file>